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ve\рабочий стол\Учебный год 2021-2022 уч год\28.07.2021посл. вар.  УЧЕБНЫЕ ПЛАНЫ 2021-2022г\"/>
    </mc:Choice>
  </mc:AlternateContent>
  <bookViews>
    <workbookView xWindow="0" yWindow="0" windowWidth="15480" windowHeight="8190"/>
  </bookViews>
  <sheets>
    <sheet name="4 курс прием 2018-2019" sheetId="3" r:id="rId1"/>
    <sheet name="Лист1" sheetId="4" r:id="rId2"/>
  </sheets>
  <definedNames>
    <definedName name="_xlnm.Print_Area" localSheetId="0">'4 курс прием 2018-2019'!$A$1:$P$85</definedName>
  </definedNames>
  <calcPr calcId="162913" iterateDelta="1E-4"/>
</workbook>
</file>

<file path=xl/calcChain.xml><?xml version="1.0" encoding="utf-8"?>
<calcChain xmlns="http://schemas.openxmlformats.org/spreadsheetml/2006/main">
  <c r="E69" i="3" l="1"/>
  <c r="F69" i="3"/>
  <c r="G69" i="3"/>
  <c r="H69" i="3"/>
  <c r="D69" i="3"/>
  <c r="O24" i="3" l="1"/>
  <c r="O35" i="3"/>
  <c r="O36" i="3"/>
  <c r="P36" i="3"/>
  <c r="F36" i="3"/>
  <c r="E51" i="3"/>
  <c r="F51" i="3"/>
  <c r="D51" i="3"/>
  <c r="D22" i="3" l="1"/>
  <c r="D19" i="3" s="1"/>
  <c r="D21" i="3"/>
  <c r="E19" i="3"/>
  <c r="E9" i="3" l="1"/>
  <c r="F9" i="3"/>
  <c r="G9" i="3"/>
  <c r="J9" i="3" l="1"/>
  <c r="I9" i="3"/>
  <c r="F19" i="3"/>
  <c r="H50" i="4"/>
  <c r="D46" i="4"/>
  <c r="D45" i="4" s="1"/>
  <c r="P45" i="4"/>
  <c r="O45" i="4"/>
  <c r="N45" i="4"/>
  <c r="M45" i="4"/>
  <c r="L45" i="4"/>
  <c r="K45" i="4"/>
  <c r="G45" i="4"/>
  <c r="F45" i="4"/>
  <c r="E45" i="4"/>
  <c r="D43" i="4"/>
  <c r="D42" i="4" s="1"/>
  <c r="P42" i="4"/>
  <c r="O42" i="4"/>
  <c r="N42" i="4"/>
  <c r="M42" i="4"/>
  <c r="L42" i="4"/>
  <c r="K42" i="4"/>
  <c r="H42" i="4"/>
  <c r="G42" i="4"/>
  <c r="F42" i="4"/>
  <c r="E42" i="4"/>
  <c r="D40" i="4"/>
  <c r="P39" i="4"/>
  <c r="O39" i="4"/>
  <c r="N39" i="4"/>
  <c r="M39" i="4"/>
  <c r="L39" i="4"/>
  <c r="K39" i="4"/>
  <c r="G39" i="4"/>
  <c r="F39" i="4"/>
  <c r="E39" i="4"/>
  <c r="D39" i="4"/>
  <c r="D37" i="4"/>
  <c r="D36" i="4" s="1"/>
  <c r="P36" i="4"/>
  <c r="O36" i="4"/>
  <c r="N36" i="4"/>
  <c r="M36" i="4"/>
  <c r="L36" i="4"/>
  <c r="K36" i="4"/>
  <c r="H36" i="4"/>
  <c r="G36" i="4"/>
  <c r="F36" i="4"/>
  <c r="E36" i="4"/>
  <c r="D33" i="4"/>
  <c r="D32" i="4" s="1"/>
  <c r="P32" i="4"/>
  <c r="O32" i="4"/>
  <c r="N32" i="4"/>
  <c r="M32" i="4"/>
  <c r="L32" i="4"/>
  <c r="K32" i="4"/>
  <c r="H32" i="4"/>
  <c r="G32" i="4"/>
  <c r="F32" i="4"/>
  <c r="E32" i="4"/>
  <c r="D29" i="4"/>
  <c r="D28" i="4" s="1"/>
  <c r="P28" i="4"/>
  <c r="O28" i="4"/>
  <c r="N28" i="4"/>
  <c r="M28" i="4"/>
  <c r="L28" i="4"/>
  <c r="L24" i="4" s="1"/>
  <c r="K28" i="4"/>
  <c r="G28" i="4"/>
  <c r="F28" i="4"/>
  <c r="E28" i="4"/>
  <c r="E24" i="4" s="1"/>
  <c r="D26" i="4"/>
  <c r="D25" i="4" s="1"/>
  <c r="P25" i="4"/>
  <c r="O25" i="4"/>
  <c r="N25" i="4"/>
  <c r="M25" i="4"/>
  <c r="L25" i="4"/>
  <c r="K25" i="4"/>
  <c r="G25" i="4"/>
  <c r="F25" i="4"/>
  <c r="E25" i="4"/>
  <c r="F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P9" i="4"/>
  <c r="O9" i="4"/>
  <c r="N9" i="4"/>
  <c r="M9" i="4"/>
  <c r="L9" i="4"/>
  <c r="K9" i="4"/>
  <c r="G9" i="4"/>
  <c r="F9" i="4"/>
  <c r="E9" i="4"/>
  <c r="P50" i="4"/>
  <c r="N50" i="4"/>
  <c r="L50" i="4"/>
  <c r="O50" i="4"/>
  <c r="M50" i="4"/>
  <c r="K50" i="4"/>
  <c r="F50" i="4"/>
  <c r="D50" i="4"/>
  <c r="J50" i="4"/>
  <c r="I50" i="4"/>
  <c r="E50" i="4"/>
  <c r="H78" i="3"/>
  <c r="D10" i="3"/>
  <c r="D11" i="3"/>
  <c r="D12" i="3"/>
  <c r="D26" i="3"/>
  <c r="D47" i="3"/>
  <c r="D48" i="3"/>
  <c r="D70" i="3"/>
  <c r="P73" i="3"/>
  <c r="O73" i="3"/>
  <c r="N73" i="3"/>
  <c r="M73" i="3"/>
  <c r="L73" i="3"/>
  <c r="K73" i="3"/>
  <c r="G73" i="3"/>
  <c r="F73" i="3"/>
  <c r="E73" i="3"/>
  <c r="O69" i="3"/>
  <c r="N69" i="3"/>
  <c r="M69" i="3"/>
  <c r="L69" i="3"/>
  <c r="K69" i="3"/>
  <c r="P66" i="3"/>
  <c r="O66" i="3"/>
  <c r="N66" i="3"/>
  <c r="M66" i="3"/>
  <c r="L66" i="3"/>
  <c r="K66" i="3"/>
  <c r="P63" i="3"/>
  <c r="O63" i="3"/>
  <c r="N63" i="3"/>
  <c r="M63" i="3"/>
  <c r="L63" i="3"/>
  <c r="K63" i="3"/>
  <c r="G66" i="3"/>
  <c r="F66" i="3"/>
  <c r="E66" i="3"/>
  <c r="H63" i="3"/>
  <c r="G63" i="3"/>
  <c r="F63" i="3"/>
  <c r="E63" i="3"/>
  <c r="P59" i="3"/>
  <c r="O59" i="3"/>
  <c r="N59" i="3"/>
  <c r="M59" i="3"/>
  <c r="L59" i="3"/>
  <c r="K59" i="3"/>
  <c r="H59" i="3"/>
  <c r="G59" i="3"/>
  <c r="F59" i="3"/>
  <c r="E59" i="3"/>
  <c r="P55" i="3"/>
  <c r="O55" i="3"/>
  <c r="N55" i="3"/>
  <c r="M55" i="3"/>
  <c r="L55" i="3"/>
  <c r="K55" i="3"/>
  <c r="G55" i="3"/>
  <c r="F55" i="3"/>
  <c r="E55" i="3"/>
  <c r="G52" i="3"/>
  <c r="F52" i="3"/>
  <c r="E52" i="3"/>
  <c r="P52" i="3"/>
  <c r="O52" i="3"/>
  <c r="N52" i="3"/>
  <c r="M52" i="3"/>
  <c r="L52" i="3"/>
  <c r="K52" i="3"/>
  <c r="L36" i="3"/>
  <c r="K24" i="4" l="1"/>
  <c r="F8" i="4"/>
  <c r="O24" i="4"/>
  <c r="O8" i="4" s="1"/>
  <c r="G24" i="4"/>
  <c r="M24" i="4"/>
  <c r="M8" i="4" s="1"/>
  <c r="N24" i="4"/>
  <c r="N8" i="4" s="1"/>
  <c r="K8" i="4"/>
  <c r="D9" i="4"/>
  <c r="D24" i="4"/>
  <c r="E8" i="4"/>
  <c r="G8" i="4"/>
  <c r="L8" i="4"/>
  <c r="P24" i="4"/>
  <c r="P8" i="4" s="1"/>
  <c r="G50" i="4"/>
  <c r="N36" i="3"/>
  <c r="M36" i="3"/>
  <c r="K36" i="3"/>
  <c r="G36" i="3"/>
  <c r="E36" i="3"/>
  <c r="D13" i="3"/>
  <c r="D14" i="3"/>
  <c r="D15" i="3"/>
  <c r="D16" i="3"/>
  <c r="D17" i="3"/>
  <c r="E8" i="3"/>
  <c r="G19" i="3"/>
  <c r="E25" i="3"/>
  <c r="F25" i="3"/>
  <c r="G25" i="3"/>
  <c r="D27" i="3"/>
  <c r="D28" i="3"/>
  <c r="D29" i="3"/>
  <c r="D30" i="3"/>
  <c r="E31" i="3"/>
  <c r="F31" i="3"/>
  <c r="G31" i="3"/>
  <c r="D32" i="3"/>
  <c r="D33" i="3"/>
  <c r="D34" i="3"/>
  <c r="D37" i="3"/>
  <c r="D38" i="3"/>
  <c r="D39" i="3"/>
  <c r="D40" i="3"/>
  <c r="D41" i="3"/>
  <c r="D42" i="3"/>
  <c r="D43" i="3"/>
  <c r="D44" i="3"/>
  <c r="D45" i="3"/>
  <c r="D46" i="3"/>
  <c r="D49" i="3"/>
  <c r="D50" i="3"/>
  <c r="G51" i="3"/>
  <c r="D53" i="3"/>
  <c r="D52" i="3" s="1"/>
  <c r="D56" i="3"/>
  <c r="D55" i="3" s="1"/>
  <c r="D60" i="3"/>
  <c r="D59" i="3" s="1"/>
  <c r="D64" i="3"/>
  <c r="D63" i="3" s="1"/>
  <c r="D67" i="3"/>
  <c r="D74" i="3"/>
  <c r="D73" i="3" s="1"/>
  <c r="P31" i="3"/>
  <c r="O31" i="3"/>
  <c r="J19" i="3"/>
  <c r="I19" i="3"/>
  <c r="P51" i="3"/>
  <c r="O51" i="3"/>
  <c r="N51" i="3"/>
  <c r="M51" i="3"/>
  <c r="L51" i="3"/>
  <c r="L35" i="3" s="1"/>
  <c r="K51" i="3"/>
  <c r="K35" i="3" s="1"/>
  <c r="M31" i="3"/>
  <c r="L31" i="3"/>
  <c r="K31" i="3"/>
  <c r="P25" i="3"/>
  <c r="O25" i="3"/>
  <c r="N25" i="3"/>
  <c r="M25" i="3"/>
  <c r="L25" i="3"/>
  <c r="K25" i="3"/>
  <c r="E35" i="3" l="1"/>
  <c r="P35" i="3"/>
  <c r="P24" i="3" s="1"/>
  <c r="P78" i="3" s="1"/>
  <c r="D9" i="3"/>
  <c r="M35" i="3"/>
  <c r="D8" i="4"/>
  <c r="O78" i="3"/>
  <c r="F35" i="3"/>
  <c r="F24" i="3" s="1"/>
  <c r="I8" i="3"/>
  <c r="I78" i="3" s="1"/>
  <c r="E24" i="3"/>
  <c r="E78" i="3" s="1"/>
  <c r="N35" i="3"/>
  <c r="N24" i="3" s="1"/>
  <c r="N78" i="3" s="1"/>
  <c r="D66" i="3"/>
  <c r="D31" i="3"/>
  <c r="G8" i="3"/>
  <c r="G35" i="3"/>
  <c r="G24" i="3" s="1"/>
  <c r="K24" i="3"/>
  <c r="K78" i="3" s="1"/>
  <c r="L24" i="3"/>
  <c r="L78" i="3" s="1"/>
  <c r="M24" i="3"/>
  <c r="M78" i="3" s="1"/>
  <c r="J8" i="3"/>
  <c r="J78" i="3" s="1"/>
  <c r="D36" i="3"/>
  <c r="D25" i="3"/>
  <c r="D8" i="3" l="1"/>
  <c r="F78" i="3"/>
  <c r="D35" i="3"/>
  <c r="D24" i="3" s="1"/>
  <c r="G78" i="3"/>
  <c r="D78" i="3" l="1"/>
</calcChain>
</file>

<file path=xl/sharedStrings.xml><?xml version="1.0" encoding="utf-8"?>
<sst xmlns="http://schemas.openxmlformats.org/spreadsheetml/2006/main" count="439" uniqueCount="223">
  <si>
    <t>Индекс</t>
  </si>
  <si>
    <t>Наименование учебных  циклов, дисциплин,  МДК, профессиональных модулей, практик</t>
  </si>
  <si>
    <t>Формы промежуточной аттестации</t>
  </si>
  <si>
    <t>Распределение обязательной нагрузки по курсам и семестрам (час.в семестр)</t>
  </si>
  <si>
    <t>Максимальная</t>
  </si>
  <si>
    <t>Обязательная аудиторная</t>
  </si>
  <si>
    <t>I курс</t>
  </si>
  <si>
    <t>II курс</t>
  </si>
  <si>
    <t>III курс</t>
  </si>
  <si>
    <t>IV курс</t>
  </si>
  <si>
    <t>в т.ч.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</si>
  <si>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</si>
  <si>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</si>
  <si>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</si>
  <si>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</si>
  <si>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</si>
  <si>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</si>
  <si>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</si>
  <si>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</si>
  <si>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курсовых работ (проектов)</t>
  </si>
  <si>
    <t>Э, Э</t>
  </si>
  <si>
    <t>Иностранный язык</t>
  </si>
  <si>
    <t>-, ДЗ</t>
  </si>
  <si>
    <t>Математика</t>
  </si>
  <si>
    <t>-, Э</t>
  </si>
  <si>
    <t>История</t>
  </si>
  <si>
    <t>Физическая культура</t>
  </si>
  <si>
    <t>Информатика</t>
  </si>
  <si>
    <t>Физика</t>
  </si>
  <si>
    <t>Химия</t>
  </si>
  <si>
    <t>Биология</t>
  </si>
  <si>
    <t>ОГСЭ.00</t>
  </si>
  <si>
    <t>Общий гуманитарный и социально-экономический  учебный  цикл</t>
  </si>
  <si>
    <t>ОГСЭ.01</t>
  </si>
  <si>
    <t>Основы философии</t>
  </si>
  <si>
    <t>ОГСЭ.02</t>
  </si>
  <si>
    <t>ОГСЭ.03</t>
  </si>
  <si>
    <t>-,-,-,-,-,ДЗ</t>
  </si>
  <si>
    <t>ОГСЭ.04</t>
  </si>
  <si>
    <t>ОГСЭ.05</t>
  </si>
  <si>
    <t>-,-,-,ДЗ</t>
  </si>
  <si>
    <t>ЕН.00</t>
  </si>
  <si>
    <t>Математический и общий естественнонаучный  учебный цикл</t>
  </si>
  <si>
    <t>ЕН.01</t>
  </si>
  <si>
    <t>ЕН.02</t>
  </si>
  <si>
    <t>Экологические основы природопользования</t>
  </si>
  <si>
    <t>ЕН.03</t>
  </si>
  <si>
    <t>П.00</t>
  </si>
  <si>
    <t>Профессиональный учебный  цикл</t>
  </si>
  <si>
    <t>ОП.00</t>
  </si>
  <si>
    <t>Общепрофессиональные дисциплины</t>
  </si>
  <si>
    <t>ОП.01</t>
  </si>
  <si>
    <t>Микробиология, санитария и гигиена в пищевом производстве</t>
  </si>
  <si>
    <t>ОП.02</t>
  </si>
  <si>
    <t>Физиология питания</t>
  </si>
  <si>
    <t>ОП.03</t>
  </si>
  <si>
    <t>ОП.04</t>
  </si>
  <si>
    <t>Информационные технологии в профессиональной деятельности</t>
  </si>
  <si>
    <t>-,-,ДЗ</t>
  </si>
  <si>
    <t>ОП.05</t>
  </si>
  <si>
    <t>Метрология и стандартизация</t>
  </si>
  <si>
    <t>ОП.06</t>
  </si>
  <si>
    <t>Правовые основы профессиональной деятельности</t>
  </si>
  <si>
    <t>ОП.07</t>
  </si>
  <si>
    <t>Основы экономики, менеджмента и маркетинга</t>
  </si>
  <si>
    <t>ОП.08</t>
  </si>
  <si>
    <t>Охрана труда</t>
  </si>
  <si>
    <t>ОП.09</t>
  </si>
  <si>
    <t>Безопасность жизнедеятельности</t>
  </si>
  <si>
    <t>ОП.10</t>
  </si>
  <si>
    <t>ПМ.00</t>
  </si>
  <si>
    <t>ПМ.01</t>
  </si>
  <si>
    <t>Организация процесса приготовления  и приготовление полуфабрикатов для сложной кулинарной продукции</t>
  </si>
  <si>
    <t>МДК.01.01</t>
  </si>
  <si>
    <t>Технология приготовления полуфабрикатов для сложной кулинарной продукции</t>
  </si>
  <si>
    <t>Учебная практика</t>
  </si>
  <si>
    <t>ПП.01</t>
  </si>
  <si>
    <t>Практика по профилю специальности</t>
  </si>
  <si>
    <t>ПМ.02</t>
  </si>
  <si>
    <t>Организация процесса приготовления  и приготовление сложной холодной кулинарной продукции</t>
  </si>
  <si>
    <t>МДК.02.01</t>
  </si>
  <si>
    <t>Технология приготовления сложной холодной кулинарной продукции</t>
  </si>
  <si>
    <t>УП.02</t>
  </si>
  <si>
    <t>ПП.02</t>
  </si>
  <si>
    <t>ПМ.03</t>
  </si>
  <si>
    <t>Организация процесса приготовления  и приготовление сложной горячей кулинарной продукции</t>
  </si>
  <si>
    <t>МДК.03.01</t>
  </si>
  <si>
    <t>Технология приготовления сложной горячей кулинарной продукции</t>
  </si>
  <si>
    <t>УП.03</t>
  </si>
  <si>
    <t>ПП.03</t>
  </si>
  <si>
    <t>ПМ.04</t>
  </si>
  <si>
    <t>Организация процесса  приготовления и приготовление сложных хлебобулочных, мучных кондитерских изделий</t>
  </si>
  <si>
    <t>МДК.04.01</t>
  </si>
  <si>
    <t>Технология приготовления сложных хлебобулочных, мучных кондитерских изделий</t>
  </si>
  <si>
    <t>ПП.04</t>
  </si>
  <si>
    <t>ПМ.05</t>
  </si>
  <si>
    <t>Организация процесса приготовления  и приготовление сложных холодных и горячих десертов</t>
  </si>
  <si>
    <t>МДК.05.01</t>
  </si>
  <si>
    <t>Технология приготовления сложных холодных и горячих десертов</t>
  </si>
  <si>
    <t>ПП.05</t>
  </si>
  <si>
    <t>ПМ.06</t>
  </si>
  <si>
    <t>Организация работы структурного подразделения</t>
  </si>
  <si>
    <t>МДК.06.01</t>
  </si>
  <si>
    <t>Управление структурным подразделением организации</t>
  </si>
  <si>
    <t>ПП.06</t>
  </si>
  <si>
    <t>ПМ.07</t>
  </si>
  <si>
    <t>Выполнение работ по одной или нескольким профессиям рабочих, должностям служащих</t>
  </si>
  <si>
    <t>МДК.07.01</t>
  </si>
  <si>
    <t>УП.07</t>
  </si>
  <si>
    <t>Всего</t>
  </si>
  <si>
    <t>дисциплин и МДК</t>
  </si>
  <si>
    <t>учебной практики</t>
  </si>
  <si>
    <t>производственные практики</t>
  </si>
  <si>
    <t>Преддипломная практика</t>
  </si>
  <si>
    <t>экзаменов</t>
  </si>
  <si>
    <t>дифф. зачетов</t>
  </si>
  <si>
    <t>зачетов</t>
  </si>
  <si>
    <t>Учебная нагрузка обучающихся  (час)</t>
  </si>
  <si>
    <t>самостоятельная</t>
  </si>
  <si>
    <t>в т.ч. лабораторных  и практических  занятий</t>
  </si>
  <si>
    <t>16 нед.  576 час.</t>
  </si>
  <si>
    <t>23 нед.     828 час.</t>
  </si>
  <si>
    <t>13 нед.  468 час.</t>
  </si>
  <si>
    <t>17 нед.     612 час.</t>
  </si>
  <si>
    <t>11 нед.    396 час.</t>
  </si>
  <si>
    <t>16 нед.    576 час.</t>
  </si>
  <si>
    <t>Основы безопасности жизнедеятельности</t>
  </si>
  <si>
    <t>-,-,ДЗ,-,-,-,</t>
  </si>
  <si>
    <t>-,ДЗ,-,-,-,-,</t>
  </si>
  <si>
    <t>-, ДЗ,-,-,-,-,</t>
  </si>
  <si>
    <t>ДЗ,-,-,-,-,-,</t>
  </si>
  <si>
    <t>-,-,-,-,ДЗ,-,</t>
  </si>
  <si>
    <t>-,Э,-,-,-,-,</t>
  </si>
  <si>
    <t>Э,-,-,-,-,-,</t>
  </si>
  <si>
    <t>-,-,-,ДЗ,-,-,</t>
  </si>
  <si>
    <t>Бухгалтерский учет в общественном питании</t>
  </si>
  <si>
    <t>ОП.11</t>
  </si>
  <si>
    <t>Основы контроля качества продукции предприятий общественного питания</t>
  </si>
  <si>
    <t>ОП12</t>
  </si>
  <si>
    <t>Основы  предпринимательской деятельности</t>
  </si>
  <si>
    <t>ОП.13</t>
  </si>
  <si>
    <t>Способы поиска работы и трудоустройства</t>
  </si>
  <si>
    <t>-,-,-,-,-,</t>
  </si>
  <si>
    <t>-,-,-,-,-,-,</t>
  </si>
  <si>
    <t>Выполнение работ по профессии  Повар</t>
  </si>
  <si>
    <t>Государственная итоговая аттестация</t>
  </si>
  <si>
    <t xml:space="preserve">Русский язык и культура речи </t>
  </si>
  <si>
    <t>2. План учебного процесса</t>
  </si>
  <si>
    <t>Общеобразовательный учебный цикл</t>
  </si>
  <si>
    <t>Эк,-,-,-,-,-,</t>
  </si>
  <si>
    <t>-,Эк,-,-,-,-,</t>
  </si>
  <si>
    <t>-,-,-,Эк,-,-,</t>
  </si>
  <si>
    <t>-,-,-,-,Эк,-,</t>
  </si>
  <si>
    <t>-,-,-,-,-,Эк</t>
  </si>
  <si>
    <t>-,-,Эк,-,-,-,</t>
  </si>
  <si>
    <t>ПДП</t>
  </si>
  <si>
    <t>Производственная практика (преддипломная)</t>
  </si>
  <si>
    <t>ГИА</t>
  </si>
  <si>
    <r>
      <rPr>
        <b/>
        <sz val="12"/>
        <color indexed="55"/>
        <rFont val="Times New Roman"/>
        <family val="1"/>
        <charset val="204"/>
      </rPr>
      <t>Консультации</t>
    </r>
    <r>
      <rPr>
        <sz val="12"/>
        <color indexed="55"/>
        <rFont val="Times New Roman"/>
        <family val="1"/>
        <charset val="204"/>
      </rPr>
      <t xml:space="preserve"> на учебную группу из расчета 4 часа на каждого обучающегося  на каждый учебный год</t>
    </r>
  </si>
  <si>
    <t>Профессиональные модули</t>
  </si>
  <si>
    <t>О.00</t>
  </si>
  <si>
    <t>з, ДЗ</t>
  </si>
  <si>
    <t>4ДЗ</t>
  </si>
  <si>
    <t>з/з/з/з/з/ДЗ</t>
  </si>
  <si>
    <t>ОДБ.00</t>
  </si>
  <si>
    <t>Базовые дисциплины</t>
  </si>
  <si>
    <t>Русский язык</t>
  </si>
  <si>
    <t>Литература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</si>
  <si>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</si>
  <si>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</si>
  <si>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</si>
  <si>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</si>
  <si>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</si>
  <si>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</si>
  <si>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</si>
  <si>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</si>
  <si>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ОДУ.00</t>
  </si>
  <si>
    <t>ОДУ.01</t>
  </si>
  <si>
    <t>ОДУ.02</t>
  </si>
  <si>
    <t>ОДУ.03</t>
  </si>
  <si>
    <t xml:space="preserve">Обязательная и вариативная часть  часть учебных циклов </t>
  </si>
  <si>
    <t>1Э/2ДЗ</t>
  </si>
  <si>
    <t>ИП</t>
  </si>
  <si>
    <t>Индивидуальный проект</t>
  </si>
  <si>
    <t>ОП.14</t>
  </si>
  <si>
    <t>ХАССП в индустрии общественного питания</t>
  </si>
  <si>
    <t>-,-,-,-,-,Э</t>
  </si>
  <si>
    <t>7Эк/14ДЗ</t>
  </si>
  <si>
    <t>-,-,-,-,-,-</t>
  </si>
  <si>
    <t>4Э/9ДЗ</t>
  </si>
  <si>
    <t>7Эк/4Э/23ДЗ</t>
  </si>
  <si>
    <t>Учебные дисциплины на углубленном уровне изучения</t>
  </si>
  <si>
    <t>12,5нед  450 час</t>
  </si>
  <si>
    <t>11,5 нед.    414 час.</t>
  </si>
  <si>
    <t>4 н</t>
  </si>
  <si>
    <t>6 н</t>
  </si>
  <si>
    <t>Программа базовой подготовки</t>
  </si>
  <si>
    <t xml:space="preserve">Технология продукции общественного питания </t>
  </si>
  <si>
    <t xml:space="preserve">Выпускная квалификационная работа  (Дипломная работа) </t>
  </si>
  <si>
    <t>Выполнение  выпускной квалификационной работы с  18.05.2020 г. по  14.06.2020 г.  (всего 4 недели)</t>
  </si>
  <si>
    <t>Защита   выпускной квалификационной работы с 15.06.2020 г. по 28.06.2020 г. (всего 2 недели)</t>
  </si>
  <si>
    <t>ДЗ</t>
  </si>
  <si>
    <t>Организация хранения и контроль запасов и сырья</t>
  </si>
  <si>
    <t>-,-,-,ДЗ,-,-</t>
  </si>
  <si>
    <t>-, -,Э,-,-,-,</t>
  </si>
  <si>
    <t>7Эк/10Э/36ДЗ</t>
  </si>
  <si>
    <t>Астрономия</t>
  </si>
  <si>
    <t>ОДБ.09</t>
  </si>
  <si>
    <t>5Э/5ДЗ</t>
  </si>
  <si>
    <t>/3ДЗ</t>
  </si>
  <si>
    <t xml:space="preserve">  5Э/8ДЗ</t>
  </si>
  <si>
    <t>-,-,-,-,Э,-,</t>
  </si>
  <si>
    <t>7Эк/11Э/38ДЗ</t>
  </si>
  <si>
    <t>7Эк/16ДЗ</t>
  </si>
  <si>
    <t>5Э/8ДЗ</t>
  </si>
  <si>
    <t>7Эк/5Э/24ДЗ</t>
  </si>
  <si>
    <t>7Эк/6Э/30ДЗ</t>
  </si>
  <si>
    <t>Выполнение  выпускной квалификационной работы с  18.05. по  14.06.  (всего 4 недели)</t>
  </si>
  <si>
    <t>Защита   выпускной квалификационной работы с 15.06. по 28.06. (всего 2 недели)</t>
  </si>
  <si>
    <r>
      <rPr>
        <b/>
        <sz val="16"/>
        <color indexed="55"/>
        <rFont val="Times New Roman"/>
        <family val="1"/>
        <charset val="204"/>
      </rPr>
      <t>19.02.10 Технология продукции общественного питания</t>
    </r>
    <r>
      <rPr>
        <b/>
        <sz val="14"/>
        <color indexed="55"/>
        <rFont val="Times New Roman"/>
        <family val="1"/>
        <charset val="204"/>
      </rPr>
      <t xml:space="preserve">  (год начала подготовки 2018-2019 уч.год)</t>
    </r>
  </si>
  <si>
    <t>МДК.06.02</t>
  </si>
  <si>
    <t>Системы автоматизации в ресторанном бизнесе</t>
  </si>
  <si>
    <t xml:space="preserve">Выпускная квалификационная работа  (Дипломная работа, дипломный проект)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</si>
</sst>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4"/>
      <color indexed="55"/>
      <name val="Calibri"/>
      <family val="2"/>
      <charset val="204"/>
    </font>
    <font>
      <sz val="14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2"/>
      <color indexed="55"/>
      <name val="Calibri"/>
      <family val="2"/>
      <charset val="204"/>
    </font>
    <font>
      <b/>
      <sz val="16"/>
      <color indexed="5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18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 indent="15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/>
    <xf numFmtId="0" fontId="4" fillId="0" borderId="11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B3A2C7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1E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99"/>
  <sheetViews>
    <sheetView tabSelected="1" topLeftCell="A70" zoomScale="75" zoomScaleNormal="75" workbookViewId="0">
      <selection activeCell="T84" sqref="T84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16.28515625" customWidth="1"/>
    <col min="4" max="4" width="10.5703125" customWidth="1"/>
    <col min="5" max="5" width="11.28515625" customWidth="1"/>
    <col min="6" max="6" width="10.28515625" customWidth="1"/>
    <col min="7" max="7" width="11.28515625" customWidth="1"/>
    <col min="8" max="8" width="10.140625" customWidth="1"/>
    <col min="9" max="9" width="9.85546875" customWidth="1"/>
    <col min="10" max="10" width="10.42578125" customWidth="1"/>
    <col min="11" max="11" width="11" customWidth="1"/>
    <col min="12" max="12" width="10.28515625" customWidth="1"/>
    <col min="13" max="13" width="10.85546875" customWidth="1"/>
    <col min="14" max="14" width="10.140625" customWidth="1"/>
    <col min="15" max="15" width="10.42578125" customWidth="1"/>
    <col min="16" max="16" width="10.28515625" customWidth="1"/>
  </cols>
  <sheetData>
    <row r="1" spans="1:16" ht="25.5" customHeight="1" thickBot="1" x14ac:dyDescent="0.35">
      <c r="B1" s="33" t="s">
        <v>147</v>
      </c>
      <c r="C1" s="80" t="s">
        <v>219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0.25" customHeight="1" thickBot="1" x14ac:dyDescent="0.3">
      <c r="A2" s="82" t="s">
        <v>0</v>
      </c>
      <c r="B2" s="82" t="s">
        <v>1</v>
      </c>
      <c r="C2" s="85" t="s">
        <v>2</v>
      </c>
      <c r="D2" s="88" t="s">
        <v>117</v>
      </c>
      <c r="E2" s="89"/>
      <c r="F2" s="89"/>
      <c r="G2" s="89"/>
      <c r="H2" s="90"/>
      <c r="I2" s="91" t="s">
        <v>3</v>
      </c>
      <c r="J2" s="91"/>
      <c r="K2" s="91"/>
      <c r="L2" s="91"/>
      <c r="M2" s="91"/>
      <c r="N2" s="91"/>
      <c r="O2" s="91"/>
      <c r="P2" s="91"/>
    </row>
    <row r="3" spans="1:16" ht="20.25" customHeight="1" thickBot="1" x14ac:dyDescent="0.3">
      <c r="A3" s="83"/>
      <c r="B3" s="83"/>
      <c r="C3" s="86"/>
      <c r="D3" s="92" t="s">
        <v>4</v>
      </c>
      <c r="E3" s="92" t="s">
        <v>118</v>
      </c>
      <c r="F3" s="88" t="s">
        <v>5</v>
      </c>
      <c r="G3" s="89"/>
      <c r="H3" s="90"/>
      <c r="I3" s="91" t="s">
        <v>6</v>
      </c>
      <c r="J3" s="91"/>
      <c r="K3" s="91" t="s">
        <v>7</v>
      </c>
      <c r="L3" s="91"/>
      <c r="M3" s="91" t="s">
        <v>8</v>
      </c>
      <c r="N3" s="91"/>
      <c r="O3" s="91" t="s">
        <v>9</v>
      </c>
      <c r="P3" s="91"/>
    </row>
    <row r="4" spans="1:16" ht="12.75" customHeight="1" thickBot="1" x14ac:dyDescent="0.3">
      <c r="A4" s="83"/>
      <c r="B4" s="83"/>
      <c r="C4" s="86"/>
      <c r="D4" s="93"/>
      <c r="E4" s="93"/>
      <c r="F4" s="92" t="s">
        <v>109</v>
      </c>
      <c r="G4" s="88" t="s">
        <v>10</v>
      </c>
      <c r="H4" s="90"/>
      <c r="I4" s="95" t="s">
        <v>11</v>
      </c>
      <c r="J4" s="95" t="s">
        <v>12</v>
      </c>
      <c r="K4" s="95" t="s">
        <v>13</v>
      </c>
      <c r="L4" s="95" t="s">
        <v>14</v>
      </c>
      <c r="M4" s="95" t="s">
        <v>15</v>
      </c>
      <c r="N4" s="95" t="s">
        <v>16</v>
      </c>
      <c r="O4" s="95" t="s">
        <v>17</v>
      </c>
      <c r="P4" s="95" t="s">
        <v>18</v>
      </c>
    </row>
    <row r="5" spans="1:16" ht="16.5" customHeight="1" x14ac:dyDescent="0.25">
      <c r="A5" s="83"/>
      <c r="B5" s="83"/>
      <c r="C5" s="86"/>
      <c r="D5" s="93"/>
      <c r="E5" s="93"/>
      <c r="F5" s="93"/>
      <c r="G5" s="92" t="s">
        <v>119</v>
      </c>
      <c r="H5" s="92" t="s">
        <v>19</v>
      </c>
      <c r="I5" s="96"/>
      <c r="J5" s="96"/>
      <c r="K5" s="96"/>
      <c r="L5" s="96"/>
      <c r="M5" s="96"/>
      <c r="N5" s="96"/>
      <c r="O5" s="96"/>
      <c r="P5" s="96"/>
    </row>
    <row r="6" spans="1:16" ht="105.75" customHeight="1" thickBot="1" x14ac:dyDescent="0.3">
      <c r="A6" s="84"/>
      <c r="B6" s="84"/>
      <c r="C6" s="87"/>
      <c r="D6" s="94"/>
      <c r="E6" s="94"/>
      <c r="F6" s="94"/>
      <c r="G6" s="94"/>
      <c r="H6" s="94"/>
      <c r="I6" s="3" t="s">
        <v>120</v>
      </c>
      <c r="J6" s="3" t="s">
        <v>121</v>
      </c>
      <c r="K6" s="3" t="s">
        <v>122</v>
      </c>
      <c r="L6" s="3" t="s">
        <v>123</v>
      </c>
      <c r="M6" s="3" t="s">
        <v>124</v>
      </c>
      <c r="N6" s="3" t="s">
        <v>125</v>
      </c>
      <c r="O6" s="3" t="s">
        <v>192</v>
      </c>
      <c r="P6" s="3" t="s">
        <v>193</v>
      </c>
    </row>
    <row r="7" spans="1:16" ht="16.5" thickBot="1" x14ac:dyDescent="0.3">
      <c r="A7" s="4">
        <v>1</v>
      </c>
      <c r="B7" s="2">
        <v>2</v>
      </c>
      <c r="C7" s="5">
        <v>3</v>
      </c>
      <c r="D7" s="10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</row>
    <row r="8" spans="1:16" ht="27.75" customHeight="1" thickBot="1" x14ac:dyDescent="0.3">
      <c r="A8" s="58" t="s">
        <v>160</v>
      </c>
      <c r="B8" s="59" t="s">
        <v>148</v>
      </c>
      <c r="C8" s="79" t="s">
        <v>210</v>
      </c>
      <c r="D8" s="47">
        <f>D9+D19</f>
        <v>2106</v>
      </c>
      <c r="E8" s="47">
        <f>SUM(E9,E19)</f>
        <v>702</v>
      </c>
      <c r="F8" s="47">
        <v>1404</v>
      </c>
      <c r="G8" s="47">
        <f>SUM(G9,G19)</f>
        <v>555</v>
      </c>
      <c r="H8" s="47"/>
      <c r="I8" s="47">
        <f>SUM(I9,I19)</f>
        <v>576</v>
      </c>
      <c r="J8" s="47">
        <f>SUM(J9,J19)</f>
        <v>828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</row>
    <row r="9" spans="1:16" ht="24" customHeight="1" thickBot="1" x14ac:dyDescent="0.3">
      <c r="A9" s="50" t="s">
        <v>164</v>
      </c>
      <c r="B9" s="51" t="s">
        <v>165</v>
      </c>
      <c r="C9" s="52" t="s">
        <v>208</v>
      </c>
      <c r="D9" s="53">
        <f>D10+D11+D12+D13+D14+D15+D16+D17+D18</f>
        <v>1562</v>
      </c>
      <c r="E9" s="50">
        <f>E10+E11+E12+E13+E14+E15+E16+E17+E18</f>
        <v>503</v>
      </c>
      <c r="F9" s="50">
        <f>F10+F11+F12+F13+F14+F15+F16+F17+F18</f>
        <v>1059</v>
      </c>
      <c r="G9" s="54">
        <f>G10+G11+G12+G13+G14+G15+G16+G17+G18</f>
        <v>435</v>
      </c>
      <c r="H9" s="54"/>
      <c r="I9" s="49">
        <f>I10+I11+I12+I13+I14+I15+I16+I17</f>
        <v>428</v>
      </c>
      <c r="J9" s="49">
        <f>J10+J11+J12+J13+J14+J15+J16+J17+J18</f>
        <v>631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</row>
    <row r="10" spans="1:16" ht="20.25" customHeight="1" thickBot="1" x14ac:dyDescent="0.3">
      <c r="A10" s="34" t="s">
        <v>168</v>
      </c>
      <c r="B10" s="42" t="s">
        <v>166</v>
      </c>
      <c r="C10" s="32" t="s">
        <v>20</v>
      </c>
      <c r="D10" s="22">
        <f>SUM(E10,F10)</f>
        <v>173</v>
      </c>
      <c r="E10" s="11">
        <v>56</v>
      </c>
      <c r="F10" s="11">
        <v>117</v>
      </c>
      <c r="G10" s="29">
        <v>60</v>
      </c>
      <c r="H10" s="3"/>
      <c r="I10" s="3">
        <v>53</v>
      </c>
      <c r="J10" s="3">
        <v>64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</row>
    <row r="11" spans="1:16" ht="19.5" customHeight="1" thickBot="1" x14ac:dyDescent="0.3">
      <c r="A11" s="35" t="s">
        <v>169</v>
      </c>
      <c r="B11" s="41" t="s">
        <v>167</v>
      </c>
      <c r="C11" s="40" t="s">
        <v>22</v>
      </c>
      <c r="D11" s="24">
        <f>SUM(E11,F11)</f>
        <v>173</v>
      </c>
      <c r="E11" s="2">
        <v>56</v>
      </c>
      <c r="F11" s="1">
        <v>117</v>
      </c>
      <c r="G11" s="29">
        <v>20</v>
      </c>
      <c r="H11" s="6"/>
      <c r="I11" s="3">
        <v>48</v>
      </c>
      <c r="J11" s="3">
        <v>69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6" ht="21.75" customHeight="1" thickBot="1" x14ac:dyDescent="0.3">
      <c r="A12" s="4" t="s">
        <v>170</v>
      </c>
      <c r="B12" s="21" t="s">
        <v>21</v>
      </c>
      <c r="C12" s="12" t="s">
        <v>24</v>
      </c>
      <c r="D12" s="24">
        <f>SUM(E12,F12)</f>
        <v>173</v>
      </c>
      <c r="E12" s="2">
        <v>56</v>
      </c>
      <c r="F12" s="2">
        <v>117</v>
      </c>
      <c r="G12" s="2">
        <v>117</v>
      </c>
      <c r="H12" s="2"/>
      <c r="I12" s="3">
        <v>48</v>
      </c>
      <c r="J12" s="3">
        <v>69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16" ht="24.75" customHeight="1" thickBot="1" x14ac:dyDescent="0.3">
      <c r="A13" s="4" t="s">
        <v>171</v>
      </c>
      <c r="B13" s="21" t="s">
        <v>23</v>
      </c>
      <c r="C13" s="12" t="s">
        <v>20</v>
      </c>
      <c r="D13" s="22">
        <f t="shared" ref="D13:D17" si="0">E13+F13</f>
        <v>406</v>
      </c>
      <c r="E13" s="3">
        <v>133</v>
      </c>
      <c r="F13" s="3">
        <v>273</v>
      </c>
      <c r="G13" s="3">
        <v>60</v>
      </c>
      <c r="H13" s="3"/>
      <c r="I13" s="3">
        <v>112</v>
      </c>
      <c r="J13" s="3">
        <v>161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22.5" customHeight="1" thickBot="1" x14ac:dyDescent="0.3">
      <c r="A14" s="4" t="s">
        <v>172</v>
      </c>
      <c r="B14" s="21" t="s">
        <v>25</v>
      </c>
      <c r="C14" s="12" t="s">
        <v>22</v>
      </c>
      <c r="D14" s="22">
        <f t="shared" si="0"/>
        <v>172</v>
      </c>
      <c r="E14" s="3">
        <v>55</v>
      </c>
      <c r="F14" s="3">
        <v>117</v>
      </c>
      <c r="G14" s="3">
        <v>20</v>
      </c>
      <c r="H14" s="3"/>
      <c r="I14" s="3">
        <v>48</v>
      </c>
      <c r="J14" s="3">
        <v>69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9.5" customHeight="1" thickBot="1" x14ac:dyDescent="0.3">
      <c r="A15" s="4" t="s">
        <v>173</v>
      </c>
      <c r="B15" s="21" t="s">
        <v>26</v>
      </c>
      <c r="C15" s="12" t="s">
        <v>161</v>
      </c>
      <c r="D15" s="24">
        <f t="shared" si="0"/>
        <v>172</v>
      </c>
      <c r="E15" s="3">
        <v>55</v>
      </c>
      <c r="F15" s="3">
        <v>117</v>
      </c>
      <c r="G15" s="3">
        <v>102</v>
      </c>
      <c r="H15" s="2"/>
      <c r="I15" s="3">
        <v>48</v>
      </c>
      <c r="J15" s="3">
        <v>69</v>
      </c>
      <c r="K15" s="3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16" ht="21.75" customHeight="1" thickBot="1" x14ac:dyDescent="0.3">
      <c r="A16" s="4" t="s">
        <v>174</v>
      </c>
      <c r="B16" s="21" t="s">
        <v>126</v>
      </c>
      <c r="C16" s="12" t="s">
        <v>22</v>
      </c>
      <c r="D16" s="22">
        <f t="shared" si="0"/>
        <v>102</v>
      </c>
      <c r="E16" s="3">
        <v>32</v>
      </c>
      <c r="F16" s="3">
        <v>70</v>
      </c>
      <c r="G16" s="3">
        <v>20</v>
      </c>
      <c r="H16" s="3"/>
      <c r="I16" s="3">
        <v>30</v>
      </c>
      <c r="J16" s="3">
        <v>40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20.25" customHeight="1" thickBot="1" x14ac:dyDescent="0.3">
      <c r="A17" s="4" t="s">
        <v>175</v>
      </c>
      <c r="B17" s="21" t="s">
        <v>28</v>
      </c>
      <c r="C17" s="12" t="s">
        <v>22</v>
      </c>
      <c r="D17" s="22">
        <f t="shared" si="0"/>
        <v>140</v>
      </c>
      <c r="E17" s="3">
        <v>45</v>
      </c>
      <c r="F17" s="3">
        <v>95</v>
      </c>
      <c r="G17" s="3">
        <v>28</v>
      </c>
      <c r="H17" s="3"/>
      <c r="I17" s="3">
        <v>41</v>
      </c>
      <c r="J17" s="3">
        <v>54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20.25" customHeight="1" thickBot="1" x14ac:dyDescent="0.3">
      <c r="A18" s="73" t="s">
        <v>207</v>
      </c>
      <c r="B18" s="21" t="s">
        <v>206</v>
      </c>
      <c r="C18" s="12" t="s">
        <v>22</v>
      </c>
      <c r="D18" s="22">
        <v>51</v>
      </c>
      <c r="E18" s="3">
        <v>15</v>
      </c>
      <c r="F18" s="3">
        <v>36</v>
      </c>
      <c r="G18" s="3">
        <v>8</v>
      </c>
      <c r="H18" s="3"/>
      <c r="I18" s="3">
        <v>0</v>
      </c>
      <c r="J18" s="3">
        <v>36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34.5" customHeight="1" thickBot="1" x14ac:dyDescent="0.3">
      <c r="A19" s="45" t="s">
        <v>176</v>
      </c>
      <c r="B19" s="55" t="s">
        <v>191</v>
      </c>
      <c r="C19" s="48" t="s">
        <v>209</v>
      </c>
      <c r="D19" s="53">
        <f>D20+D21+D22+D23</f>
        <v>544</v>
      </c>
      <c r="E19" s="49">
        <f>E20+E21+E22+E23</f>
        <v>199</v>
      </c>
      <c r="F19" s="49">
        <f>F20+F21+F22</f>
        <v>345</v>
      </c>
      <c r="G19" s="49">
        <f>SUM(G20:G22)</f>
        <v>120</v>
      </c>
      <c r="H19" s="49"/>
      <c r="I19" s="49">
        <f>SUM(I20:I22)</f>
        <v>148</v>
      </c>
      <c r="J19" s="49">
        <f>SUM(J20:J22)</f>
        <v>197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</row>
    <row r="20" spans="1:16" ht="23.25" customHeight="1" thickBot="1" x14ac:dyDescent="0.3">
      <c r="A20" s="4" t="s">
        <v>177</v>
      </c>
      <c r="B20" s="21" t="s">
        <v>27</v>
      </c>
      <c r="C20" s="12" t="s">
        <v>22</v>
      </c>
      <c r="D20" s="22">
        <v>147</v>
      </c>
      <c r="E20" s="3">
        <v>47</v>
      </c>
      <c r="F20" s="3">
        <v>100</v>
      </c>
      <c r="G20" s="3">
        <v>70</v>
      </c>
      <c r="H20" s="3"/>
      <c r="I20" s="3">
        <v>60</v>
      </c>
      <c r="J20" s="3">
        <v>40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21" customHeight="1" thickBot="1" x14ac:dyDescent="0.3">
      <c r="A21" s="4" t="s">
        <v>178</v>
      </c>
      <c r="B21" s="74" t="s">
        <v>29</v>
      </c>
      <c r="C21" s="12" t="s">
        <v>22</v>
      </c>
      <c r="D21" s="22">
        <f>E21+F21</f>
        <v>217</v>
      </c>
      <c r="E21" s="3">
        <v>70</v>
      </c>
      <c r="F21" s="3">
        <v>147</v>
      </c>
      <c r="G21" s="3">
        <v>34</v>
      </c>
      <c r="H21" s="8"/>
      <c r="I21" s="11">
        <v>56</v>
      </c>
      <c r="J21" s="3">
        <v>91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21.75" customHeight="1" thickBot="1" x14ac:dyDescent="0.3">
      <c r="A22" s="44" t="s">
        <v>179</v>
      </c>
      <c r="B22" s="20" t="s">
        <v>30</v>
      </c>
      <c r="C22" s="13" t="s">
        <v>22</v>
      </c>
      <c r="D22" s="22">
        <f>E22+F22</f>
        <v>144</v>
      </c>
      <c r="E22" s="9">
        <v>46</v>
      </c>
      <c r="F22" s="9">
        <v>98</v>
      </c>
      <c r="G22" s="9">
        <v>16</v>
      </c>
      <c r="H22" s="9"/>
      <c r="I22" s="9">
        <v>32</v>
      </c>
      <c r="J22" s="9">
        <v>66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20.25" customHeight="1" thickBot="1" x14ac:dyDescent="0.3">
      <c r="A23" s="11" t="s">
        <v>182</v>
      </c>
      <c r="B23" s="42" t="s">
        <v>183</v>
      </c>
      <c r="C23" s="43"/>
      <c r="D23" s="23">
        <v>36</v>
      </c>
      <c r="E23" s="11">
        <v>36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4.5" customHeight="1" thickBot="1" x14ac:dyDescent="0.3">
      <c r="A24" s="60"/>
      <c r="B24" s="59" t="s">
        <v>180</v>
      </c>
      <c r="C24" s="61" t="s">
        <v>216</v>
      </c>
      <c r="D24" s="62">
        <f>D25+D31+D35</f>
        <v>4374</v>
      </c>
      <c r="E24" s="62">
        <f>E25+E31+E35</f>
        <v>1458</v>
      </c>
      <c r="F24" s="62">
        <f>F25+F31+F35</f>
        <v>2916</v>
      </c>
      <c r="G24" s="62">
        <f>SUM(G25,G31,G35)</f>
        <v>1452</v>
      </c>
      <c r="H24" s="62">
        <v>80</v>
      </c>
      <c r="I24" s="62"/>
      <c r="J24" s="62"/>
      <c r="K24" s="62">
        <f t="shared" ref="K24:P24" si="1">SUM(K25,K31,K35)</f>
        <v>468</v>
      </c>
      <c r="L24" s="62">
        <f t="shared" si="1"/>
        <v>612</v>
      </c>
      <c r="M24" s="62">
        <f t="shared" si="1"/>
        <v>396</v>
      </c>
      <c r="N24" s="62">
        <f t="shared" si="1"/>
        <v>576</v>
      </c>
      <c r="O24" s="62">
        <f>O25+O31+O35</f>
        <v>450</v>
      </c>
      <c r="P24" s="63">
        <f t="shared" si="1"/>
        <v>414</v>
      </c>
    </row>
    <row r="25" spans="1:16" ht="35.25" customHeight="1" thickBot="1" x14ac:dyDescent="0.3">
      <c r="A25" s="50" t="s">
        <v>31</v>
      </c>
      <c r="B25" s="56" t="s">
        <v>32</v>
      </c>
      <c r="C25" s="57" t="s">
        <v>162</v>
      </c>
      <c r="D25" s="50">
        <f>SUM(D26,D27,D28,D29,D30)</f>
        <v>714</v>
      </c>
      <c r="E25" s="50">
        <f>SUM(E26,E27,E28,E29,E30)</f>
        <v>238</v>
      </c>
      <c r="F25" s="50">
        <f>SUM(F26,F27,F28,F29,F30)</f>
        <v>476</v>
      </c>
      <c r="G25" s="50">
        <f>SUM(G26,G27,G28,G29,G30)</f>
        <v>348</v>
      </c>
      <c r="H25" s="50"/>
      <c r="I25" s="50"/>
      <c r="J25" s="50"/>
      <c r="K25" s="50">
        <f t="shared" ref="K25:P25" si="2">SUM(K26,K27,K28,K29,K30)</f>
        <v>64</v>
      </c>
      <c r="L25" s="50">
        <f t="shared" si="2"/>
        <v>160</v>
      </c>
      <c r="M25" s="50">
        <f t="shared" si="2"/>
        <v>44</v>
      </c>
      <c r="N25" s="50">
        <f t="shared" si="2"/>
        <v>122</v>
      </c>
      <c r="O25" s="50">
        <f t="shared" si="2"/>
        <v>42</v>
      </c>
      <c r="P25" s="50">
        <f t="shared" si="2"/>
        <v>44</v>
      </c>
    </row>
    <row r="26" spans="1:16" ht="22.5" customHeight="1" thickBot="1" x14ac:dyDescent="0.3">
      <c r="A26" s="4" t="s">
        <v>33</v>
      </c>
      <c r="B26" s="21" t="s">
        <v>34</v>
      </c>
      <c r="C26" s="12" t="s">
        <v>128</v>
      </c>
      <c r="D26" s="26">
        <f>SUM(E26,F26)</f>
        <v>72</v>
      </c>
      <c r="E26" s="4">
        <v>24</v>
      </c>
      <c r="F26" s="4">
        <v>48</v>
      </c>
      <c r="G26" s="4">
        <v>6</v>
      </c>
      <c r="H26" s="3"/>
      <c r="I26" s="3"/>
      <c r="J26" s="3"/>
      <c r="K26" s="4">
        <v>0</v>
      </c>
      <c r="L26" s="4">
        <v>48</v>
      </c>
      <c r="M26" s="4">
        <v>0</v>
      </c>
      <c r="N26" s="4">
        <v>0</v>
      </c>
      <c r="O26" s="4">
        <v>0</v>
      </c>
      <c r="P26" s="4">
        <v>0</v>
      </c>
    </row>
    <row r="27" spans="1:16" ht="21.75" customHeight="1" thickBot="1" x14ac:dyDescent="0.3">
      <c r="A27" s="4" t="s">
        <v>35</v>
      </c>
      <c r="B27" s="21" t="s">
        <v>25</v>
      </c>
      <c r="C27" s="12" t="s">
        <v>203</v>
      </c>
      <c r="D27" s="22">
        <f>E27+F27</f>
        <v>72</v>
      </c>
      <c r="E27" s="3">
        <v>24</v>
      </c>
      <c r="F27" s="3">
        <v>48</v>
      </c>
      <c r="G27" s="3"/>
      <c r="H27" s="3"/>
      <c r="I27" s="4"/>
      <c r="J27" s="3"/>
      <c r="K27" s="3">
        <v>0</v>
      </c>
      <c r="L27" s="3">
        <v>0</v>
      </c>
      <c r="M27" s="3">
        <v>0</v>
      </c>
      <c r="N27" s="3">
        <v>48</v>
      </c>
      <c r="O27" s="3">
        <v>0</v>
      </c>
      <c r="P27" s="3">
        <v>0</v>
      </c>
    </row>
    <row r="28" spans="1:16" ht="21.75" customHeight="1" thickBot="1" x14ac:dyDescent="0.3">
      <c r="A28" s="4" t="s">
        <v>36</v>
      </c>
      <c r="B28" s="21" t="s">
        <v>21</v>
      </c>
      <c r="C28" s="12" t="s">
        <v>37</v>
      </c>
      <c r="D28" s="23">
        <f>E28+F28</f>
        <v>162</v>
      </c>
      <c r="E28" s="3"/>
      <c r="F28" s="3">
        <v>162</v>
      </c>
      <c r="G28" s="3">
        <v>162</v>
      </c>
      <c r="H28" s="3"/>
      <c r="I28" s="3"/>
      <c r="J28" s="3"/>
      <c r="K28" s="3">
        <v>32</v>
      </c>
      <c r="L28" s="3">
        <v>28</v>
      </c>
      <c r="M28" s="3">
        <v>22</v>
      </c>
      <c r="N28" s="3">
        <v>38</v>
      </c>
      <c r="O28" s="3">
        <v>20</v>
      </c>
      <c r="P28" s="3">
        <v>22</v>
      </c>
    </row>
    <row r="29" spans="1:16" ht="21" customHeight="1" thickBot="1" x14ac:dyDescent="0.3">
      <c r="A29" s="4" t="s">
        <v>38</v>
      </c>
      <c r="B29" s="21" t="s">
        <v>26</v>
      </c>
      <c r="C29" s="12" t="s">
        <v>163</v>
      </c>
      <c r="D29" s="23">
        <f>E29+F29</f>
        <v>324</v>
      </c>
      <c r="E29" s="3">
        <v>162</v>
      </c>
      <c r="F29" s="12">
        <v>162</v>
      </c>
      <c r="G29" s="23">
        <v>160</v>
      </c>
      <c r="H29" s="3"/>
      <c r="I29" s="12"/>
      <c r="J29" s="23"/>
      <c r="K29" s="3">
        <v>32</v>
      </c>
      <c r="L29" s="12">
        <v>28</v>
      </c>
      <c r="M29" s="23">
        <v>22</v>
      </c>
      <c r="N29" s="3">
        <v>36</v>
      </c>
      <c r="O29" s="12">
        <v>22</v>
      </c>
      <c r="P29" s="23">
        <v>22</v>
      </c>
    </row>
    <row r="30" spans="1:16" ht="23.25" customHeight="1" thickBot="1" x14ac:dyDescent="0.3">
      <c r="A30" s="17" t="s">
        <v>39</v>
      </c>
      <c r="B30" s="15" t="s">
        <v>146</v>
      </c>
      <c r="C30" s="16" t="s">
        <v>129</v>
      </c>
      <c r="D30" s="25">
        <f>E30+F30</f>
        <v>84</v>
      </c>
      <c r="E30" s="17">
        <v>28</v>
      </c>
      <c r="F30" s="17">
        <v>56</v>
      </c>
      <c r="G30" s="17">
        <v>20</v>
      </c>
      <c r="H30" s="17"/>
      <c r="I30" s="17"/>
      <c r="J30" s="17"/>
      <c r="K30" s="17">
        <v>0</v>
      </c>
      <c r="L30" s="17">
        <v>56</v>
      </c>
      <c r="M30" s="17">
        <v>0</v>
      </c>
      <c r="N30" s="17">
        <v>0</v>
      </c>
      <c r="O30" s="17">
        <v>0</v>
      </c>
      <c r="P30" s="17">
        <v>0</v>
      </c>
    </row>
    <row r="31" spans="1:16" ht="36" customHeight="1" thickBot="1" x14ac:dyDescent="0.3">
      <c r="A31" s="50" t="s">
        <v>41</v>
      </c>
      <c r="B31" s="56" t="s">
        <v>42</v>
      </c>
      <c r="C31" s="57" t="s">
        <v>181</v>
      </c>
      <c r="D31" s="50">
        <f>D32+D33+D34</f>
        <v>312</v>
      </c>
      <c r="E31" s="50">
        <f>SUM(E32,E33,E34)</f>
        <v>104</v>
      </c>
      <c r="F31" s="50">
        <f>F32+F33+F34</f>
        <v>208</v>
      </c>
      <c r="G31" s="50">
        <f>G32+G33+G34</f>
        <v>82</v>
      </c>
      <c r="H31" s="50"/>
      <c r="I31" s="50"/>
      <c r="J31" s="50"/>
      <c r="K31" s="50">
        <f>SUM(K32,K33,K34)</f>
        <v>136</v>
      </c>
      <c r="L31" s="50">
        <f>SUM(L32,L33,L34)</f>
        <v>40</v>
      </c>
      <c r="M31" s="50">
        <f>SUM(M32,M33,M34)</f>
        <v>0</v>
      </c>
      <c r="N31" s="50">
        <v>0</v>
      </c>
      <c r="O31" s="50">
        <f>SUM(O32:O34)</f>
        <v>32</v>
      </c>
      <c r="P31" s="50">
        <f>SUM(P32:P34)</f>
        <v>0</v>
      </c>
    </row>
    <row r="32" spans="1:16" ht="22.5" customHeight="1" thickBot="1" x14ac:dyDescent="0.3">
      <c r="A32" s="4" t="s">
        <v>43</v>
      </c>
      <c r="B32" s="21" t="s">
        <v>23</v>
      </c>
      <c r="C32" s="12" t="s">
        <v>130</v>
      </c>
      <c r="D32" s="26">
        <f>E32+F32</f>
        <v>72</v>
      </c>
      <c r="E32" s="3">
        <v>24</v>
      </c>
      <c r="F32" s="3">
        <v>48</v>
      </c>
      <c r="G32" s="3">
        <v>20</v>
      </c>
      <c r="H32" s="3"/>
      <c r="I32" s="3"/>
      <c r="J32" s="3"/>
      <c r="K32" s="3">
        <v>48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21" customHeight="1" thickBot="1" x14ac:dyDescent="0.3">
      <c r="A33" s="4" t="s">
        <v>44</v>
      </c>
      <c r="B33" s="21" t="s">
        <v>45</v>
      </c>
      <c r="C33" s="12" t="s">
        <v>134</v>
      </c>
      <c r="D33" s="22">
        <f>E33+F33</f>
        <v>48</v>
      </c>
      <c r="E33" s="3">
        <v>16</v>
      </c>
      <c r="F33" s="3">
        <v>32</v>
      </c>
      <c r="G33" s="3">
        <v>4</v>
      </c>
      <c r="H33" s="3"/>
      <c r="I33" s="3"/>
      <c r="J33" s="3"/>
      <c r="K33" s="3">
        <v>0</v>
      </c>
      <c r="L33" s="3">
        <v>0</v>
      </c>
      <c r="M33" s="3">
        <v>0</v>
      </c>
      <c r="N33" s="3">
        <v>0</v>
      </c>
      <c r="O33" s="29">
        <v>32</v>
      </c>
      <c r="P33" s="3">
        <v>0</v>
      </c>
    </row>
    <row r="34" spans="1:16" ht="22.5" customHeight="1" thickBot="1" x14ac:dyDescent="0.3">
      <c r="A34" s="4" t="s">
        <v>46</v>
      </c>
      <c r="B34" s="21" t="s">
        <v>29</v>
      </c>
      <c r="C34" s="12" t="s">
        <v>132</v>
      </c>
      <c r="D34" s="22">
        <f>E34+F34</f>
        <v>192</v>
      </c>
      <c r="E34" s="3">
        <v>64</v>
      </c>
      <c r="F34" s="3">
        <v>128</v>
      </c>
      <c r="G34" s="3">
        <v>58</v>
      </c>
      <c r="H34" s="3"/>
      <c r="I34" s="3"/>
      <c r="J34" s="3"/>
      <c r="K34" s="3">
        <v>88</v>
      </c>
      <c r="L34" s="3">
        <v>40</v>
      </c>
      <c r="M34" s="3">
        <v>0</v>
      </c>
      <c r="N34" s="3">
        <v>0</v>
      </c>
      <c r="O34" s="3">
        <v>0</v>
      </c>
      <c r="P34" s="3">
        <v>0</v>
      </c>
    </row>
    <row r="35" spans="1:16" ht="27.75" customHeight="1" thickBot="1" x14ac:dyDescent="0.3">
      <c r="A35" s="58" t="s">
        <v>47</v>
      </c>
      <c r="B35" s="59" t="s">
        <v>48</v>
      </c>
      <c r="C35" s="61" t="s">
        <v>215</v>
      </c>
      <c r="D35" s="63">
        <f>D36+D51</f>
        <v>3348</v>
      </c>
      <c r="E35" s="62">
        <f>E36+E51</f>
        <v>1116</v>
      </c>
      <c r="F35" s="62">
        <f>F36+F51</f>
        <v>2232</v>
      </c>
      <c r="G35" s="62">
        <f>G36+G51</f>
        <v>1022</v>
      </c>
      <c r="H35" s="62">
        <v>80</v>
      </c>
      <c r="I35" s="62"/>
      <c r="J35" s="62"/>
      <c r="K35" s="62">
        <f>K36+K51</f>
        <v>268</v>
      </c>
      <c r="L35" s="62">
        <f>SUM(L36,L51)</f>
        <v>412</v>
      </c>
      <c r="M35" s="62">
        <f>M36+M51</f>
        <v>352</v>
      </c>
      <c r="N35" s="62">
        <f>N36+N51</f>
        <v>454</v>
      </c>
      <c r="O35" s="62">
        <f>O36+O51</f>
        <v>376</v>
      </c>
      <c r="P35" s="62">
        <f>P36+P51</f>
        <v>370</v>
      </c>
    </row>
    <row r="36" spans="1:16" ht="24.75" customHeight="1" thickBot="1" x14ac:dyDescent="0.3">
      <c r="A36" s="45" t="s">
        <v>49</v>
      </c>
      <c r="B36" s="55" t="s">
        <v>50</v>
      </c>
      <c r="C36" s="48" t="s">
        <v>214</v>
      </c>
      <c r="D36" s="49">
        <f>SUM(D37:D50)</f>
        <v>1158</v>
      </c>
      <c r="E36" s="49">
        <f>SUM(E37:E50)</f>
        <v>386</v>
      </c>
      <c r="F36" s="49">
        <f>F37+F38+F39+F40+F41+F42+F43+F44+F45+F46+F47+F48+F49+F50</f>
        <v>772</v>
      </c>
      <c r="G36" s="49">
        <f>SUM(G37:G50)</f>
        <v>306</v>
      </c>
      <c r="H36" s="49"/>
      <c r="I36" s="49"/>
      <c r="J36" s="49"/>
      <c r="K36" s="49">
        <f t="shared" ref="K36:N36" si="3">SUM(K37:K50)</f>
        <v>80</v>
      </c>
      <c r="L36" s="49">
        <f t="shared" si="3"/>
        <v>146</v>
      </c>
      <c r="M36" s="49">
        <f t="shared" si="3"/>
        <v>98</v>
      </c>
      <c r="N36" s="49">
        <f t="shared" si="3"/>
        <v>92</v>
      </c>
      <c r="O36" s="49">
        <f>O40+O41+O42+O46+O49</f>
        <v>178</v>
      </c>
      <c r="P36" s="49">
        <f>P44+P46+P47+P49+P50</f>
        <v>178</v>
      </c>
    </row>
    <row r="37" spans="1:16" ht="32.25" customHeight="1" thickBot="1" x14ac:dyDescent="0.3">
      <c r="A37" s="4" t="s">
        <v>51</v>
      </c>
      <c r="B37" s="21" t="s">
        <v>52</v>
      </c>
      <c r="C37" s="12" t="s">
        <v>133</v>
      </c>
      <c r="D37" s="22">
        <f t="shared" ref="D37:D46" si="4">E37+F37</f>
        <v>78</v>
      </c>
      <c r="E37" s="3">
        <v>26</v>
      </c>
      <c r="F37" s="3">
        <v>52</v>
      </c>
      <c r="G37" s="3">
        <v>14</v>
      </c>
      <c r="H37" s="3"/>
      <c r="I37" s="3"/>
      <c r="J37" s="3"/>
      <c r="K37" s="3">
        <v>52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 ht="22.5" customHeight="1" thickBot="1" x14ac:dyDescent="0.3">
      <c r="A38" s="4" t="s">
        <v>53</v>
      </c>
      <c r="B38" s="21" t="s">
        <v>54</v>
      </c>
      <c r="C38" s="12" t="s">
        <v>129</v>
      </c>
      <c r="D38" s="22">
        <f t="shared" si="4"/>
        <v>48</v>
      </c>
      <c r="E38" s="3">
        <v>16</v>
      </c>
      <c r="F38" s="3">
        <v>32</v>
      </c>
      <c r="G38" s="3">
        <v>12</v>
      </c>
      <c r="H38" s="3"/>
      <c r="I38" s="3"/>
      <c r="J38" s="3"/>
      <c r="K38" s="3">
        <v>0</v>
      </c>
      <c r="L38" s="3">
        <v>32</v>
      </c>
      <c r="M38" s="3">
        <v>0</v>
      </c>
      <c r="N38" s="3">
        <v>0</v>
      </c>
      <c r="O38" s="3">
        <v>0</v>
      </c>
      <c r="P38" s="3">
        <v>0</v>
      </c>
    </row>
    <row r="39" spans="1:16" ht="33.75" customHeight="1" thickBot="1" x14ac:dyDescent="0.3">
      <c r="A39" s="4" t="s">
        <v>55</v>
      </c>
      <c r="B39" s="21" t="s">
        <v>202</v>
      </c>
      <c r="C39" s="12" t="s">
        <v>132</v>
      </c>
      <c r="D39" s="22">
        <f t="shared" si="4"/>
        <v>135</v>
      </c>
      <c r="E39" s="3">
        <v>45</v>
      </c>
      <c r="F39" s="3">
        <v>90</v>
      </c>
      <c r="G39" s="3">
        <v>30</v>
      </c>
      <c r="H39" s="3"/>
      <c r="I39" s="3"/>
      <c r="J39" s="3"/>
      <c r="K39" s="3">
        <v>0</v>
      </c>
      <c r="L39" s="3">
        <v>90</v>
      </c>
      <c r="M39" s="3">
        <v>0</v>
      </c>
      <c r="N39" s="3">
        <v>0</v>
      </c>
      <c r="O39" s="3">
        <v>0</v>
      </c>
      <c r="P39" s="3">
        <v>0</v>
      </c>
    </row>
    <row r="40" spans="1:16" ht="39.75" customHeight="1" thickBot="1" x14ac:dyDescent="0.3">
      <c r="A40" s="4" t="s">
        <v>56</v>
      </c>
      <c r="B40" s="21" t="s">
        <v>57</v>
      </c>
      <c r="C40" s="12" t="s">
        <v>131</v>
      </c>
      <c r="D40" s="22">
        <f t="shared" si="4"/>
        <v>135</v>
      </c>
      <c r="E40" s="3">
        <v>45</v>
      </c>
      <c r="F40" s="3">
        <v>90</v>
      </c>
      <c r="G40" s="3">
        <v>80</v>
      </c>
      <c r="H40" s="3"/>
      <c r="I40" s="3"/>
      <c r="J40" s="3"/>
      <c r="K40" s="3">
        <v>0</v>
      </c>
      <c r="L40" s="3">
        <v>0</v>
      </c>
      <c r="M40" s="3">
        <v>28</v>
      </c>
      <c r="N40" s="3">
        <v>24</v>
      </c>
      <c r="O40" s="3">
        <v>38</v>
      </c>
      <c r="P40" s="3">
        <v>0</v>
      </c>
    </row>
    <row r="41" spans="1:16" ht="21" customHeight="1" thickBot="1" x14ac:dyDescent="0.3">
      <c r="A41" s="4" t="s">
        <v>59</v>
      </c>
      <c r="B41" s="21" t="s">
        <v>60</v>
      </c>
      <c r="C41" s="12" t="s">
        <v>211</v>
      </c>
      <c r="D41" s="22">
        <f t="shared" si="4"/>
        <v>72</v>
      </c>
      <c r="E41" s="3">
        <v>24</v>
      </c>
      <c r="F41" s="3">
        <v>48</v>
      </c>
      <c r="G41" s="3">
        <v>10</v>
      </c>
      <c r="H41" s="3"/>
      <c r="I41" s="3"/>
      <c r="J41" s="3"/>
      <c r="K41" s="3">
        <v>0</v>
      </c>
      <c r="L41" s="3">
        <v>0</v>
      </c>
      <c r="M41" s="3">
        <v>0</v>
      </c>
      <c r="N41" s="3">
        <v>0</v>
      </c>
      <c r="O41" s="3">
        <v>48</v>
      </c>
      <c r="P41" s="3">
        <v>0</v>
      </c>
    </row>
    <row r="42" spans="1:16" ht="38.25" customHeight="1" thickBot="1" x14ac:dyDescent="0.3">
      <c r="A42" s="4" t="s">
        <v>61</v>
      </c>
      <c r="B42" s="21" t="s">
        <v>62</v>
      </c>
      <c r="C42" s="12" t="s">
        <v>131</v>
      </c>
      <c r="D42" s="22">
        <f t="shared" si="4"/>
        <v>72</v>
      </c>
      <c r="E42" s="3">
        <v>24</v>
      </c>
      <c r="F42" s="3">
        <v>48</v>
      </c>
      <c r="G42" s="3">
        <v>10</v>
      </c>
      <c r="H42" s="3"/>
      <c r="I42" s="3"/>
      <c r="J42" s="3"/>
      <c r="K42" s="3">
        <v>0</v>
      </c>
      <c r="L42" s="3">
        <v>0</v>
      </c>
      <c r="M42" s="3">
        <v>0</v>
      </c>
      <c r="N42" s="3">
        <v>0</v>
      </c>
      <c r="O42" s="3">
        <v>48</v>
      </c>
      <c r="P42" s="3">
        <v>0</v>
      </c>
    </row>
    <row r="43" spans="1:16" ht="20.25" customHeight="1" thickBot="1" x14ac:dyDescent="0.3">
      <c r="A43" s="4" t="s">
        <v>63</v>
      </c>
      <c r="B43" s="21" t="s">
        <v>64</v>
      </c>
      <c r="C43" s="12" t="s">
        <v>204</v>
      </c>
      <c r="D43" s="22">
        <f t="shared" si="4"/>
        <v>105</v>
      </c>
      <c r="E43" s="3">
        <v>35</v>
      </c>
      <c r="F43" s="3">
        <v>70</v>
      </c>
      <c r="G43" s="3">
        <v>36</v>
      </c>
      <c r="H43" s="3"/>
      <c r="I43" s="3"/>
      <c r="J43" s="3"/>
      <c r="K43" s="3">
        <v>0</v>
      </c>
      <c r="L43" s="3">
        <v>0</v>
      </c>
      <c r="M43" s="3">
        <v>70</v>
      </c>
      <c r="N43" s="3">
        <v>0</v>
      </c>
      <c r="O43" s="3">
        <v>0</v>
      </c>
      <c r="P43" s="3">
        <v>0</v>
      </c>
    </row>
    <row r="44" spans="1:16" ht="21" customHeight="1" thickBot="1" x14ac:dyDescent="0.3">
      <c r="A44" s="4" t="s">
        <v>65</v>
      </c>
      <c r="B44" s="21" t="s">
        <v>66</v>
      </c>
      <c r="C44" s="12" t="s">
        <v>37</v>
      </c>
      <c r="D44" s="22">
        <f t="shared" si="4"/>
        <v>48</v>
      </c>
      <c r="E44" s="3">
        <v>16</v>
      </c>
      <c r="F44" s="3">
        <v>32</v>
      </c>
      <c r="G44" s="3">
        <v>8</v>
      </c>
      <c r="H44" s="3"/>
      <c r="I44" s="3"/>
      <c r="J44" s="3"/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32</v>
      </c>
    </row>
    <row r="45" spans="1:16" ht="21.75" customHeight="1" thickBot="1" x14ac:dyDescent="0.3">
      <c r="A45" s="4" t="s">
        <v>67</v>
      </c>
      <c r="B45" s="14" t="s">
        <v>68</v>
      </c>
      <c r="C45" s="12" t="s">
        <v>134</v>
      </c>
      <c r="D45" s="22">
        <f t="shared" si="4"/>
        <v>102</v>
      </c>
      <c r="E45" s="3">
        <v>34</v>
      </c>
      <c r="F45" s="3">
        <v>68</v>
      </c>
      <c r="G45" s="3">
        <v>20</v>
      </c>
      <c r="H45" s="3"/>
      <c r="I45" s="3"/>
      <c r="J45" s="3"/>
      <c r="K45" s="3">
        <v>0</v>
      </c>
      <c r="L45" s="3">
        <v>0</v>
      </c>
      <c r="M45" s="3">
        <v>0</v>
      </c>
      <c r="N45" s="3">
        <v>68</v>
      </c>
      <c r="O45" s="3">
        <v>0</v>
      </c>
      <c r="P45" s="3">
        <v>0</v>
      </c>
    </row>
    <row r="46" spans="1:16" ht="22.5" customHeight="1" thickBot="1" x14ac:dyDescent="0.3">
      <c r="A46" s="4" t="s">
        <v>69</v>
      </c>
      <c r="B46" s="21" t="s">
        <v>135</v>
      </c>
      <c r="C46" s="12" t="s">
        <v>37</v>
      </c>
      <c r="D46" s="22">
        <f t="shared" si="4"/>
        <v>105</v>
      </c>
      <c r="E46" s="3">
        <v>35</v>
      </c>
      <c r="F46" s="3">
        <v>70</v>
      </c>
      <c r="G46" s="3">
        <v>20</v>
      </c>
      <c r="H46" s="3"/>
      <c r="I46" s="3"/>
      <c r="J46" s="3"/>
      <c r="K46" s="3">
        <v>0</v>
      </c>
      <c r="L46" s="3">
        <v>0</v>
      </c>
      <c r="M46" s="3">
        <v>0</v>
      </c>
      <c r="N46" s="3">
        <v>0</v>
      </c>
      <c r="O46" s="3">
        <v>26</v>
      </c>
      <c r="P46" s="3">
        <v>44</v>
      </c>
    </row>
    <row r="47" spans="1:16" ht="22.5" customHeight="1" thickBot="1" x14ac:dyDescent="0.3">
      <c r="A47" s="4" t="s">
        <v>136</v>
      </c>
      <c r="B47" s="74" t="s">
        <v>185</v>
      </c>
      <c r="C47" s="77" t="s">
        <v>186</v>
      </c>
      <c r="D47" s="22">
        <f>SUM(E47,F47)</f>
        <v>72</v>
      </c>
      <c r="E47" s="29">
        <v>24</v>
      </c>
      <c r="F47" s="29">
        <v>48</v>
      </c>
      <c r="G47" s="29">
        <v>18</v>
      </c>
      <c r="H47" s="29"/>
      <c r="I47" s="29"/>
      <c r="J47" s="29"/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48</v>
      </c>
    </row>
    <row r="48" spans="1:16" ht="39" customHeight="1" thickBot="1" x14ac:dyDescent="0.3">
      <c r="A48" s="4" t="s">
        <v>138</v>
      </c>
      <c r="B48" s="21" t="s">
        <v>137</v>
      </c>
      <c r="C48" s="12" t="s">
        <v>129</v>
      </c>
      <c r="D48" s="22">
        <f>SUM(E48,F48)</f>
        <v>78</v>
      </c>
      <c r="E48" s="3">
        <v>26</v>
      </c>
      <c r="F48" s="3">
        <v>52</v>
      </c>
      <c r="G48" s="3">
        <v>24</v>
      </c>
      <c r="H48" s="3"/>
      <c r="I48" s="3"/>
      <c r="J48" s="3"/>
      <c r="K48" s="3">
        <v>28</v>
      </c>
      <c r="L48" s="3">
        <v>24</v>
      </c>
      <c r="M48" s="3">
        <v>0</v>
      </c>
      <c r="N48" s="3">
        <v>0</v>
      </c>
      <c r="O48" s="3">
        <v>0</v>
      </c>
      <c r="P48" s="3">
        <v>0</v>
      </c>
    </row>
    <row r="49" spans="1:16" ht="23.25" customHeight="1" thickBot="1" x14ac:dyDescent="0.3">
      <c r="A49" s="44" t="s">
        <v>140</v>
      </c>
      <c r="B49" s="21" t="s">
        <v>139</v>
      </c>
      <c r="C49" s="12" t="s">
        <v>37</v>
      </c>
      <c r="D49" s="22">
        <f>E49+F49</f>
        <v>54</v>
      </c>
      <c r="E49" s="3">
        <v>18</v>
      </c>
      <c r="F49" s="3">
        <v>36</v>
      </c>
      <c r="G49" s="3">
        <v>6</v>
      </c>
      <c r="H49" s="3"/>
      <c r="I49" s="3"/>
      <c r="J49" s="3"/>
      <c r="K49" s="3">
        <v>0</v>
      </c>
      <c r="L49" s="3">
        <v>0</v>
      </c>
      <c r="M49" s="3">
        <v>0</v>
      </c>
      <c r="N49" s="3">
        <v>0</v>
      </c>
      <c r="O49" s="3">
        <v>18</v>
      </c>
      <c r="P49" s="3">
        <v>18</v>
      </c>
    </row>
    <row r="50" spans="1:16" ht="20.25" customHeight="1" thickBot="1" x14ac:dyDescent="0.3">
      <c r="A50" s="23" t="s">
        <v>184</v>
      </c>
      <c r="B50" s="20" t="s">
        <v>141</v>
      </c>
      <c r="C50" s="13" t="s">
        <v>188</v>
      </c>
      <c r="D50" s="22">
        <f>E50+F50</f>
        <v>54</v>
      </c>
      <c r="E50" s="9">
        <v>18</v>
      </c>
      <c r="F50" s="9">
        <v>36</v>
      </c>
      <c r="G50" s="9">
        <v>18</v>
      </c>
      <c r="H50" s="9"/>
      <c r="I50" s="9"/>
      <c r="J50" s="9"/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36</v>
      </c>
    </row>
    <row r="51" spans="1:16" ht="31.5" customHeight="1" thickBot="1" x14ac:dyDescent="0.3">
      <c r="A51" s="63" t="s">
        <v>70</v>
      </c>
      <c r="B51" s="63" t="s">
        <v>159</v>
      </c>
      <c r="C51" s="64" t="s">
        <v>213</v>
      </c>
      <c r="D51" s="63">
        <f>D52+D55+D59+D63+D66+D69+D73</f>
        <v>2190</v>
      </c>
      <c r="E51" s="63">
        <f>E52+E55+E59+E63+E66+E69+E73</f>
        <v>730</v>
      </c>
      <c r="F51" s="63">
        <f>F52+F55+F59+F63+F66+F69+F73</f>
        <v>1460</v>
      </c>
      <c r="G51" s="63">
        <f>G52+G55+G59+G63+G66+G69+G73</f>
        <v>716</v>
      </c>
      <c r="H51" s="63">
        <v>80</v>
      </c>
      <c r="I51" s="65"/>
      <c r="J51" s="65"/>
      <c r="K51" s="63">
        <f t="shared" ref="K51:P51" si="5">SUM(K52,K55,K59,K63,K66,K69,K73)</f>
        <v>188</v>
      </c>
      <c r="L51" s="63">
        <f t="shared" si="5"/>
        <v>266</v>
      </c>
      <c r="M51" s="63">
        <f t="shared" si="5"/>
        <v>254</v>
      </c>
      <c r="N51" s="63">
        <f t="shared" si="5"/>
        <v>362</v>
      </c>
      <c r="O51" s="63">
        <f t="shared" si="5"/>
        <v>198</v>
      </c>
      <c r="P51" s="63">
        <f t="shared" si="5"/>
        <v>192</v>
      </c>
    </row>
    <row r="52" spans="1:16" ht="55.5" customHeight="1" thickBot="1" x14ac:dyDescent="0.3">
      <c r="A52" s="50" t="s">
        <v>71</v>
      </c>
      <c r="B52" s="31" t="s">
        <v>72</v>
      </c>
      <c r="C52" s="38" t="s">
        <v>149</v>
      </c>
      <c r="D52" s="39">
        <f>D53</f>
        <v>222</v>
      </c>
      <c r="E52" s="30">
        <f>E53</f>
        <v>74</v>
      </c>
      <c r="F52" s="30">
        <f>F53</f>
        <v>148</v>
      </c>
      <c r="G52" s="30">
        <f>G53</f>
        <v>50</v>
      </c>
      <c r="H52" s="30"/>
      <c r="I52" s="30"/>
      <c r="J52" s="30"/>
      <c r="K52" s="30">
        <f t="shared" ref="K52:P52" si="6">K53</f>
        <v>148</v>
      </c>
      <c r="L52" s="30">
        <f t="shared" si="6"/>
        <v>0</v>
      </c>
      <c r="M52" s="30">
        <f t="shared" si="6"/>
        <v>0</v>
      </c>
      <c r="N52" s="30">
        <f t="shared" si="6"/>
        <v>0</v>
      </c>
      <c r="O52" s="30">
        <f t="shared" si="6"/>
        <v>0</v>
      </c>
      <c r="P52" s="30">
        <f t="shared" si="6"/>
        <v>0</v>
      </c>
    </row>
    <row r="53" spans="1:16" ht="37.5" customHeight="1" thickBot="1" x14ac:dyDescent="0.3">
      <c r="A53" s="4" t="s">
        <v>73</v>
      </c>
      <c r="B53" s="21" t="s">
        <v>74</v>
      </c>
      <c r="C53" s="12" t="s">
        <v>130</v>
      </c>
      <c r="D53" s="28">
        <f>E53+F53</f>
        <v>222</v>
      </c>
      <c r="E53" s="3">
        <v>74</v>
      </c>
      <c r="F53" s="3">
        <v>148</v>
      </c>
      <c r="G53" s="3">
        <v>50</v>
      </c>
      <c r="H53" s="3"/>
      <c r="I53" s="3"/>
      <c r="J53" s="3"/>
      <c r="K53" s="3">
        <v>148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25.5" customHeight="1" thickBot="1" x14ac:dyDescent="0.3">
      <c r="A54" s="44" t="s">
        <v>76</v>
      </c>
      <c r="B54" s="20" t="s">
        <v>77</v>
      </c>
      <c r="C54" s="13" t="s">
        <v>130</v>
      </c>
      <c r="D54" s="19">
        <v>108</v>
      </c>
      <c r="E54" s="9"/>
      <c r="F54" s="9">
        <v>108</v>
      </c>
      <c r="G54" s="9"/>
      <c r="H54" s="9"/>
      <c r="I54" s="9"/>
      <c r="J54" s="9"/>
      <c r="K54" s="68">
        <v>108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</row>
    <row r="55" spans="1:16" ht="51" customHeight="1" thickBot="1" x14ac:dyDescent="0.3">
      <c r="A55" s="50" t="s">
        <v>78</v>
      </c>
      <c r="B55" s="31" t="s">
        <v>79</v>
      </c>
      <c r="C55" s="38" t="s">
        <v>150</v>
      </c>
      <c r="D55" s="39">
        <f>D56</f>
        <v>225</v>
      </c>
      <c r="E55" s="30">
        <f>E56</f>
        <v>75</v>
      </c>
      <c r="F55" s="30">
        <f>F56</f>
        <v>150</v>
      </c>
      <c r="G55" s="30">
        <f>G56</f>
        <v>90</v>
      </c>
      <c r="H55" s="30"/>
      <c r="I55" s="30"/>
      <c r="J55" s="30"/>
      <c r="K55" s="30">
        <f t="shared" ref="K55:P55" si="7">K56</f>
        <v>40</v>
      </c>
      <c r="L55" s="30">
        <f t="shared" si="7"/>
        <v>110</v>
      </c>
      <c r="M55" s="30">
        <f t="shared" si="7"/>
        <v>0</v>
      </c>
      <c r="N55" s="30">
        <f t="shared" si="7"/>
        <v>0</v>
      </c>
      <c r="O55" s="30">
        <f t="shared" si="7"/>
        <v>0</v>
      </c>
      <c r="P55" s="30">
        <f t="shared" si="7"/>
        <v>0</v>
      </c>
    </row>
    <row r="56" spans="1:16" ht="36.75" customHeight="1" thickBot="1" x14ac:dyDescent="0.3">
      <c r="A56" s="4" t="s">
        <v>80</v>
      </c>
      <c r="B56" s="21" t="s">
        <v>81</v>
      </c>
      <c r="C56" s="12" t="s">
        <v>129</v>
      </c>
      <c r="D56" s="28">
        <f>E56+F56</f>
        <v>225</v>
      </c>
      <c r="E56" s="3">
        <v>75</v>
      </c>
      <c r="F56" s="3">
        <v>150</v>
      </c>
      <c r="G56" s="3">
        <v>90</v>
      </c>
      <c r="H56" s="3"/>
      <c r="I56" s="3"/>
      <c r="J56" s="3"/>
      <c r="K56" s="3">
        <v>40</v>
      </c>
      <c r="L56" s="3">
        <v>110</v>
      </c>
      <c r="M56" s="3">
        <v>0</v>
      </c>
      <c r="N56" s="3">
        <v>0</v>
      </c>
      <c r="O56" s="3">
        <v>0</v>
      </c>
      <c r="P56" s="3">
        <v>0</v>
      </c>
    </row>
    <row r="57" spans="1:16" ht="23.25" customHeight="1" thickBot="1" x14ac:dyDescent="0.3">
      <c r="A57" s="4" t="s">
        <v>82</v>
      </c>
      <c r="B57" s="21" t="s">
        <v>75</v>
      </c>
      <c r="C57" s="12" t="s">
        <v>129</v>
      </c>
      <c r="D57" s="29">
        <v>72</v>
      </c>
      <c r="E57" s="3"/>
      <c r="F57" s="3">
        <v>72</v>
      </c>
      <c r="G57" s="3"/>
      <c r="H57" s="3"/>
      <c r="I57" s="3"/>
      <c r="J57" s="3"/>
      <c r="K57" s="46">
        <v>0</v>
      </c>
      <c r="L57" s="46">
        <v>72</v>
      </c>
      <c r="M57" s="46">
        <v>0</v>
      </c>
      <c r="N57" s="46">
        <v>0</v>
      </c>
      <c r="O57" s="46">
        <v>0</v>
      </c>
      <c r="P57" s="46">
        <v>0</v>
      </c>
    </row>
    <row r="58" spans="1:16" ht="25.5" customHeight="1" thickBot="1" x14ac:dyDescent="0.3">
      <c r="A58" s="44" t="s">
        <v>83</v>
      </c>
      <c r="B58" s="20" t="s">
        <v>77</v>
      </c>
      <c r="C58" s="12" t="s">
        <v>129</v>
      </c>
      <c r="D58" s="19">
        <v>108</v>
      </c>
      <c r="E58" s="9"/>
      <c r="F58" s="9">
        <v>108</v>
      </c>
      <c r="G58" s="9"/>
      <c r="H58" s="9"/>
      <c r="I58" s="9"/>
      <c r="J58" s="9"/>
      <c r="K58" s="68">
        <v>0</v>
      </c>
      <c r="L58" s="68">
        <v>108</v>
      </c>
      <c r="M58" s="68">
        <v>0</v>
      </c>
      <c r="N58" s="68">
        <v>0</v>
      </c>
      <c r="O58" s="68">
        <v>0</v>
      </c>
      <c r="P58" s="68">
        <v>0</v>
      </c>
    </row>
    <row r="59" spans="1:16" ht="55.5" customHeight="1" thickBot="1" x14ac:dyDescent="0.3">
      <c r="A59" s="50" t="s">
        <v>84</v>
      </c>
      <c r="B59" s="31" t="s">
        <v>85</v>
      </c>
      <c r="C59" s="38" t="s">
        <v>151</v>
      </c>
      <c r="D59" s="39">
        <f>D60</f>
        <v>504</v>
      </c>
      <c r="E59" s="30">
        <f>E60</f>
        <v>168</v>
      </c>
      <c r="F59" s="30">
        <f>F60</f>
        <v>336</v>
      </c>
      <c r="G59" s="30">
        <f>G60</f>
        <v>180</v>
      </c>
      <c r="H59" s="30">
        <f>H60</f>
        <v>30</v>
      </c>
      <c r="I59" s="30"/>
      <c r="J59" s="30"/>
      <c r="K59" s="30">
        <f t="shared" ref="K59:P59" si="8">K60</f>
        <v>0</v>
      </c>
      <c r="L59" s="30">
        <f t="shared" si="8"/>
        <v>70</v>
      </c>
      <c r="M59" s="30">
        <f t="shared" si="8"/>
        <v>70</v>
      </c>
      <c r="N59" s="30">
        <f t="shared" si="8"/>
        <v>196</v>
      </c>
      <c r="O59" s="30">
        <f t="shared" si="8"/>
        <v>0</v>
      </c>
      <c r="P59" s="30">
        <f t="shared" si="8"/>
        <v>0</v>
      </c>
    </row>
    <row r="60" spans="1:16" ht="34.5" customHeight="1" thickBot="1" x14ac:dyDescent="0.3">
      <c r="A60" s="4" t="s">
        <v>86</v>
      </c>
      <c r="B60" s="21" t="s">
        <v>87</v>
      </c>
      <c r="C60" s="12" t="s">
        <v>40</v>
      </c>
      <c r="D60" s="28">
        <f>E60+F60</f>
        <v>504</v>
      </c>
      <c r="E60" s="3">
        <v>168</v>
      </c>
      <c r="F60" s="3">
        <v>336</v>
      </c>
      <c r="G60" s="3">
        <v>180</v>
      </c>
      <c r="H60" s="3">
        <v>30</v>
      </c>
      <c r="I60" s="3"/>
      <c r="J60" s="3"/>
      <c r="K60" s="3">
        <v>0</v>
      </c>
      <c r="L60" s="3">
        <v>70</v>
      </c>
      <c r="M60" s="3">
        <v>70</v>
      </c>
      <c r="N60" s="3">
        <v>196</v>
      </c>
      <c r="O60" s="3">
        <v>0</v>
      </c>
      <c r="P60" s="3">
        <v>0</v>
      </c>
    </row>
    <row r="61" spans="1:16" ht="23.25" customHeight="1" thickBot="1" x14ac:dyDescent="0.3">
      <c r="A61" s="4" t="s">
        <v>88</v>
      </c>
      <c r="B61" s="21" t="s">
        <v>75</v>
      </c>
      <c r="C61" s="12" t="s">
        <v>58</v>
      </c>
      <c r="D61" s="29">
        <v>72</v>
      </c>
      <c r="E61" s="3"/>
      <c r="F61" s="3">
        <v>72</v>
      </c>
      <c r="G61" s="3"/>
      <c r="H61" s="3"/>
      <c r="I61" s="3"/>
      <c r="J61" s="3"/>
      <c r="K61" s="3">
        <v>0</v>
      </c>
      <c r="L61" s="3">
        <v>0</v>
      </c>
      <c r="M61" s="3">
        <v>72</v>
      </c>
      <c r="N61" s="3">
        <v>0</v>
      </c>
      <c r="O61" s="3">
        <v>0</v>
      </c>
      <c r="P61" s="3">
        <v>0</v>
      </c>
    </row>
    <row r="62" spans="1:16" ht="27" customHeight="1" thickBot="1" x14ac:dyDescent="0.3">
      <c r="A62" s="44" t="s">
        <v>89</v>
      </c>
      <c r="B62" s="20" t="s">
        <v>77</v>
      </c>
      <c r="C62" s="13" t="s">
        <v>40</v>
      </c>
      <c r="D62" s="19">
        <v>144</v>
      </c>
      <c r="E62" s="9"/>
      <c r="F62" s="9">
        <v>144</v>
      </c>
      <c r="G62" s="9"/>
      <c r="H62" s="9"/>
      <c r="I62" s="9"/>
      <c r="J62" s="9"/>
      <c r="K62" s="68">
        <v>0</v>
      </c>
      <c r="L62" s="68">
        <v>0</v>
      </c>
      <c r="M62" s="68">
        <v>0</v>
      </c>
      <c r="N62" s="68">
        <v>144</v>
      </c>
      <c r="O62" s="68">
        <v>0</v>
      </c>
      <c r="P62" s="68">
        <v>0</v>
      </c>
    </row>
    <row r="63" spans="1:16" ht="53.25" customHeight="1" thickBot="1" x14ac:dyDescent="0.3">
      <c r="A63" s="50" t="s">
        <v>90</v>
      </c>
      <c r="B63" s="31" t="s">
        <v>91</v>
      </c>
      <c r="C63" s="38" t="s">
        <v>152</v>
      </c>
      <c r="D63" s="39">
        <f>D64</f>
        <v>393</v>
      </c>
      <c r="E63" s="30">
        <f>E64</f>
        <v>131</v>
      </c>
      <c r="F63" s="30">
        <f>F64</f>
        <v>262</v>
      </c>
      <c r="G63" s="30">
        <f>G64</f>
        <v>142</v>
      </c>
      <c r="H63" s="30">
        <f>H64</f>
        <v>30</v>
      </c>
      <c r="I63" s="30"/>
      <c r="J63" s="30"/>
      <c r="K63" s="30">
        <f t="shared" ref="K63:P63" si="9">K64</f>
        <v>0</v>
      </c>
      <c r="L63" s="30">
        <f t="shared" si="9"/>
        <v>0</v>
      </c>
      <c r="M63" s="30">
        <f t="shared" si="9"/>
        <v>0</v>
      </c>
      <c r="N63" s="30">
        <f t="shared" si="9"/>
        <v>64</v>
      </c>
      <c r="O63" s="30">
        <f t="shared" si="9"/>
        <v>198</v>
      </c>
      <c r="P63" s="30">
        <f t="shared" si="9"/>
        <v>0</v>
      </c>
    </row>
    <row r="64" spans="1:16" ht="39.75" customHeight="1" thickBot="1" x14ac:dyDescent="0.3">
      <c r="A64" s="4" t="s">
        <v>92</v>
      </c>
      <c r="B64" s="21" t="s">
        <v>93</v>
      </c>
      <c r="C64" s="12" t="s">
        <v>131</v>
      </c>
      <c r="D64" s="28">
        <f>E64+F64</f>
        <v>393</v>
      </c>
      <c r="E64" s="3">
        <v>131</v>
      </c>
      <c r="F64" s="3">
        <v>262</v>
      </c>
      <c r="G64" s="3">
        <v>142</v>
      </c>
      <c r="H64" s="3">
        <v>30</v>
      </c>
      <c r="I64" s="3"/>
      <c r="J64" s="3"/>
      <c r="K64" s="3">
        <v>0</v>
      </c>
      <c r="L64" s="3">
        <v>0</v>
      </c>
      <c r="M64" s="3">
        <v>0</v>
      </c>
      <c r="N64" s="3">
        <v>64</v>
      </c>
      <c r="O64" s="3">
        <v>198</v>
      </c>
      <c r="P64" s="3">
        <v>0</v>
      </c>
    </row>
    <row r="65" spans="1:16" ht="27" customHeight="1" thickBot="1" x14ac:dyDescent="0.3">
      <c r="A65" s="44" t="s">
        <v>94</v>
      </c>
      <c r="B65" s="20" t="s">
        <v>77</v>
      </c>
      <c r="C65" s="13" t="s">
        <v>131</v>
      </c>
      <c r="D65" s="19">
        <v>144</v>
      </c>
      <c r="E65" s="9"/>
      <c r="F65" s="9">
        <v>144</v>
      </c>
      <c r="G65" s="9"/>
      <c r="H65" s="9"/>
      <c r="I65" s="9"/>
      <c r="J65" s="9"/>
      <c r="K65" s="68">
        <v>0</v>
      </c>
      <c r="L65" s="68">
        <v>0</v>
      </c>
      <c r="M65" s="68">
        <v>0</v>
      </c>
      <c r="N65" s="68">
        <v>0</v>
      </c>
      <c r="O65" s="68">
        <v>144</v>
      </c>
      <c r="P65" s="68">
        <v>0</v>
      </c>
    </row>
    <row r="66" spans="1:16" ht="52.5" customHeight="1" thickBot="1" x14ac:dyDescent="0.3">
      <c r="A66" s="50" t="s">
        <v>95</v>
      </c>
      <c r="B66" s="31" t="s">
        <v>96</v>
      </c>
      <c r="C66" s="38" t="s">
        <v>151</v>
      </c>
      <c r="D66" s="39">
        <f>D67</f>
        <v>228</v>
      </c>
      <c r="E66" s="30">
        <f>E67</f>
        <v>76</v>
      </c>
      <c r="F66" s="30">
        <f>F67</f>
        <v>152</v>
      </c>
      <c r="G66" s="30">
        <f>G67</f>
        <v>60</v>
      </c>
      <c r="H66" s="30"/>
      <c r="I66" s="30"/>
      <c r="J66" s="30"/>
      <c r="K66" s="30">
        <f t="shared" ref="K66:P66" si="10">K67</f>
        <v>0</v>
      </c>
      <c r="L66" s="30">
        <f t="shared" si="10"/>
        <v>0</v>
      </c>
      <c r="M66" s="30">
        <f t="shared" si="10"/>
        <v>50</v>
      </c>
      <c r="N66" s="30">
        <f t="shared" si="10"/>
        <v>102</v>
      </c>
      <c r="O66" s="30">
        <f t="shared" si="10"/>
        <v>0</v>
      </c>
      <c r="P66" s="30">
        <f t="shared" si="10"/>
        <v>0</v>
      </c>
    </row>
    <row r="67" spans="1:16" ht="37.5" customHeight="1" thickBot="1" x14ac:dyDescent="0.3">
      <c r="A67" s="4" t="s">
        <v>97</v>
      </c>
      <c r="B67" s="21" t="s">
        <v>98</v>
      </c>
      <c r="C67" s="12" t="s">
        <v>134</v>
      </c>
      <c r="D67" s="28">
        <f>E67+F67</f>
        <v>228</v>
      </c>
      <c r="E67" s="3">
        <v>76</v>
      </c>
      <c r="F67" s="3">
        <v>152</v>
      </c>
      <c r="G67" s="3">
        <v>60</v>
      </c>
      <c r="H67" s="3"/>
      <c r="I67" s="3"/>
      <c r="J67" s="3"/>
      <c r="K67" s="3">
        <v>0</v>
      </c>
      <c r="L67" s="3">
        <v>0</v>
      </c>
      <c r="M67" s="3">
        <v>50</v>
      </c>
      <c r="N67" s="3">
        <v>102</v>
      </c>
      <c r="O67" s="3">
        <v>0</v>
      </c>
      <c r="P67" s="3">
        <v>0</v>
      </c>
    </row>
    <row r="68" spans="1:16" ht="25.5" customHeight="1" thickBot="1" x14ac:dyDescent="0.3">
      <c r="A68" s="44" t="s">
        <v>99</v>
      </c>
      <c r="B68" s="20" t="s">
        <v>77</v>
      </c>
      <c r="C68" s="13" t="s">
        <v>134</v>
      </c>
      <c r="D68" s="19">
        <v>144</v>
      </c>
      <c r="E68" s="9"/>
      <c r="F68" s="9">
        <v>144</v>
      </c>
      <c r="G68" s="9"/>
      <c r="H68" s="9"/>
      <c r="I68" s="9"/>
      <c r="J68" s="9"/>
      <c r="K68" s="68">
        <v>0</v>
      </c>
      <c r="L68" s="68">
        <v>0</v>
      </c>
      <c r="M68" s="68">
        <v>0</v>
      </c>
      <c r="N68" s="68">
        <v>144</v>
      </c>
      <c r="O68" s="68">
        <v>0</v>
      </c>
      <c r="P68" s="68">
        <v>0</v>
      </c>
    </row>
    <row r="69" spans="1:16" ht="37.5" customHeight="1" thickBot="1" x14ac:dyDescent="0.3">
      <c r="A69" s="50" t="s">
        <v>100</v>
      </c>
      <c r="B69" s="31" t="s">
        <v>101</v>
      </c>
      <c r="C69" s="38" t="s">
        <v>153</v>
      </c>
      <c r="D69" s="39">
        <f>D70+D71</f>
        <v>288</v>
      </c>
      <c r="E69" s="39">
        <f t="shared" ref="E69:H69" si="11">E70+E71</f>
        <v>96</v>
      </c>
      <c r="F69" s="39">
        <f t="shared" si="11"/>
        <v>192</v>
      </c>
      <c r="G69" s="39">
        <f t="shared" si="11"/>
        <v>100</v>
      </c>
      <c r="H69" s="39">
        <f t="shared" si="11"/>
        <v>20</v>
      </c>
      <c r="I69" s="30"/>
      <c r="J69" s="30"/>
      <c r="K69" s="30">
        <f t="shared" ref="K69:O69" si="12">K70</f>
        <v>0</v>
      </c>
      <c r="L69" s="30">
        <f t="shared" si="12"/>
        <v>0</v>
      </c>
      <c r="M69" s="30">
        <f t="shared" si="12"/>
        <v>0</v>
      </c>
      <c r="N69" s="30">
        <f t="shared" si="12"/>
        <v>0</v>
      </c>
      <c r="O69" s="30">
        <f t="shared" si="12"/>
        <v>0</v>
      </c>
      <c r="P69" s="30">
        <v>192</v>
      </c>
    </row>
    <row r="70" spans="1:16" ht="33" customHeight="1" thickBot="1" x14ac:dyDescent="0.3">
      <c r="A70" s="75" t="s">
        <v>102</v>
      </c>
      <c r="B70" s="20" t="s">
        <v>103</v>
      </c>
      <c r="C70" s="97" t="s">
        <v>37</v>
      </c>
      <c r="D70" s="26">
        <f>SUM(E70,F70)</f>
        <v>234</v>
      </c>
      <c r="E70" s="9">
        <v>78</v>
      </c>
      <c r="F70" s="9">
        <v>156</v>
      </c>
      <c r="G70" s="9">
        <v>80</v>
      </c>
      <c r="H70" s="9">
        <v>20</v>
      </c>
      <c r="I70" s="9"/>
      <c r="J70" s="9"/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156</v>
      </c>
    </row>
    <row r="71" spans="1:16" ht="27.75" customHeight="1" thickBot="1" x14ac:dyDescent="0.3">
      <c r="A71" s="11" t="s">
        <v>220</v>
      </c>
      <c r="B71" s="78" t="s">
        <v>221</v>
      </c>
      <c r="C71" s="98"/>
      <c r="D71" s="23">
        <v>54</v>
      </c>
      <c r="E71" s="23">
        <v>18</v>
      </c>
      <c r="F71" s="23">
        <v>36</v>
      </c>
      <c r="G71" s="23">
        <v>20</v>
      </c>
      <c r="H71" s="23"/>
      <c r="I71" s="23"/>
      <c r="J71" s="23"/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36</v>
      </c>
    </row>
    <row r="72" spans="1:16" ht="25.5" customHeight="1" thickBot="1" x14ac:dyDescent="0.3">
      <c r="A72" s="11" t="s">
        <v>104</v>
      </c>
      <c r="B72" s="42" t="s">
        <v>77</v>
      </c>
      <c r="C72" s="43" t="s">
        <v>37</v>
      </c>
      <c r="D72" s="23">
        <v>72</v>
      </c>
      <c r="E72" s="11"/>
      <c r="F72" s="11">
        <v>72</v>
      </c>
      <c r="G72" s="11"/>
      <c r="H72" s="11"/>
      <c r="I72" s="11"/>
      <c r="J72" s="11"/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72</v>
      </c>
    </row>
    <row r="73" spans="1:16" ht="38.25" customHeight="1" thickBot="1" x14ac:dyDescent="0.3">
      <c r="A73" s="50" t="s">
        <v>105</v>
      </c>
      <c r="B73" s="31" t="s">
        <v>106</v>
      </c>
      <c r="C73" s="38" t="s">
        <v>154</v>
      </c>
      <c r="D73" s="39">
        <f>D74</f>
        <v>330</v>
      </c>
      <c r="E73" s="30">
        <f>E74</f>
        <v>110</v>
      </c>
      <c r="F73" s="30">
        <f>F74</f>
        <v>220</v>
      </c>
      <c r="G73" s="30">
        <f>G74</f>
        <v>94</v>
      </c>
      <c r="H73" s="30"/>
      <c r="I73" s="30"/>
      <c r="J73" s="30"/>
      <c r="K73" s="30">
        <f t="shared" ref="K73:P73" si="13">K74</f>
        <v>0</v>
      </c>
      <c r="L73" s="30">
        <f t="shared" si="13"/>
        <v>86</v>
      </c>
      <c r="M73" s="30">
        <f t="shared" si="13"/>
        <v>134</v>
      </c>
      <c r="N73" s="30">
        <f t="shared" si="13"/>
        <v>0</v>
      </c>
      <c r="O73" s="30">
        <f t="shared" si="13"/>
        <v>0</v>
      </c>
      <c r="P73" s="30">
        <f t="shared" si="13"/>
        <v>0</v>
      </c>
    </row>
    <row r="74" spans="1:16" ht="23.25" customHeight="1" thickBot="1" x14ac:dyDescent="0.3">
      <c r="A74" s="4" t="s">
        <v>107</v>
      </c>
      <c r="B74" s="21" t="s">
        <v>144</v>
      </c>
      <c r="C74" s="12" t="s">
        <v>127</v>
      </c>
      <c r="D74" s="26">
        <f>E74+F74</f>
        <v>330</v>
      </c>
      <c r="E74" s="3">
        <v>110</v>
      </c>
      <c r="F74" s="3">
        <v>220</v>
      </c>
      <c r="G74" s="3">
        <v>94</v>
      </c>
      <c r="H74" s="3"/>
      <c r="I74" s="3"/>
      <c r="J74" s="3"/>
      <c r="K74" s="3">
        <v>0</v>
      </c>
      <c r="L74" s="3">
        <v>86</v>
      </c>
      <c r="M74" s="3">
        <v>134</v>
      </c>
      <c r="N74" s="3">
        <v>0</v>
      </c>
      <c r="O74" s="3">
        <v>0</v>
      </c>
      <c r="P74" s="3">
        <v>0</v>
      </c>
    </row>
    <row r="75" spans="1:16" ht="24" customHeight="1" thickBot="1" x14ac:dyDescent="0.3">
      <c r="A75" s="4" t="s">
        <v>108</v>
      </c>
      <c r="B75" s="21" t="s">
        <v>75</v>
      </c>
      <c r="C75" s="12" t="s">
        <v>127</v>
      </c>
      <c r="D75" s="23">
        <v>144</v>
      </c>
      <c r="E75" s="3"/>
      <c r="F75" s="3">
        <v>144</v>
      </c>
      <c r="G75" s="3"/>
      <c r="H75" s="3"/>
      <c r="I75" s="3"/>
      <c r="J75" s="3"/>
      <c r="K75" s="46">
        <v>0</v>
      </c>
      <c r="L75" s="46">
        <v>36</v>
      </c>
      <c r="M75" s="46">
        <v>108</v>
      </c>
      <c r="N75" s="46">
        <v>0</v>
      </c>
      <c r="O75" s="46">
        <v>0</v>
      </c>
      <c r="P75" s="46">
        <v>0</v>
      </c>
    </row>
    <row r="76" spans="1:16" ht="24" customHeight="1" thickBot="1" x14ac:dyDescent="0.3">
      <c r="A76" s="7" t="s">
        <v>155</v>
      </c>
      <c r="B76" s="18" t="s">
        <v>156</v>
      </c>
      <c r="C76" s="12" t="s">
        <v>201</v>
      </c>
      <c r="D76" s="29"/>
      <c r="E76" s="29"/>
      <c r="F76" s="27" t="s">
        <v>194</v>
      </c>
      <c r="G76" s="3"/>
      <c r="H76" s="3"/>
      <c r="I76" s="3"/>
      <c r="J76" s="3"/>
      <c r="K76" s="3"/>
      <c r="L76" s="3"/>
      <c r="M76" s="3"/>
      <c r="N76" s="3"/>
      <c r="O76" s="3"/>
      <c r="P76" s="8" t="s">
        <v>194</v>
      </c>
    </row>
    <row r="77" spans="1:16" ht="22.5" customHeight="1" thickBot="1" x14ac:dyDescent="0.3">
      <c r="A77" s="7" t="s">
        <v>157</v>
      </c>
      <c r="B77" s="18" t="s">
        <v>145</v>
      </c>
      <c r="C77" s="12"/>
      <c r="D77" s="8"/>
      <c r="E77" s="8"/>
      <c r="F77" s="8" t="s">
        <v>195</v>
      </c>
      <c r="G77" s="3"/>
      <c r="H77" s="3"/>
      <c r="I77" s="3"/>
      <c r="J77" s="3"/>
      <c r="K77" s="3"/>
      <c r="L77" s="3"/>
      <c r="M77" s="3"/>
      <c r="N77" s="3"/>
      <c r="O77" s="3"/>
      <c r="P77" s="8" t="s">
        <v>195</v>
      </c>
    </row>
    <row r="78" spans="1:16" ht="28.5" customHeight="1" thickBot="1" x14ac:dyDescent="0.3">
      <c r="A78" s="58"/>
      <c r="B78" s="66" t="s">
        <v>109</v>
      </c>
      <c r="C78" s="61" t="s">
        <v>212</v>
      </c>
      <c r="D78" s="67">
        <f>D8+D24</f>
        <v>6480</v>
      </c>
      <c r="E78" s="67">
        <f>E8+E24</f>
        <v>2160</v>
      </c>
      <c r="F78" s="67">
        <f>F8+F24</f>
        <v>4320</v>
      </c>
      <c r="G78" s="62">
        <f>G8+G24</f>
        <v>2007</v>
      </c>
      <c r="H78" s="62">
        <f>H51</f>
        <v>80</v>
      </c>
      <c r="I78" s="62">
        <f>I8</f>
        <v>576</v>
      </c>
      <c r="J78" s="62">
        <f>J8</f>
        <v>828</v>
      </c>
      <c r="K78" s="62">
        <f t="shared" ref="K78:P78" si="14">K24</f>
        <v>468</v>
      </c>
      <c r="L78" s="62">
        <f t="shared" si="14"/>
        <v>612</v>
      </c>
      <c r="M78" s="62">
        <f t="shared" si="14"/>
        <v>396</v>
      </c>
      <c r="N78" s="62">
        <f t="shared" si="14"/>
        <v>576</v>
      </c>
      <c r="O78" s="62">
        <f t="shared" si="14"/>
        <v>450</v>
      </c>
      <c r="P78" s="62">
        <f t="shared" si="14"/>
        <v>414</v>
      </c>
    </row>
    <row r="79" spans="1:16" ht="24" customHeight="1" thickBot="1" x14ac:dyDescent="0.3">
      <c r="A79" s="106" t="s">
        <v>158</v>
      </c>
      <c r="B79" s="107"/>
      <c r="C79" s="107"/>
      <c r="D79" s="107"/>
      <c r="E79" s="108"/>
      <c r="F79" s="82" t="s">
        <v>109</v>
      </c>
      <c r="G79" s="104" t="s">
        <v>110</v>
      </c>
      <c r="H79" s="105"/>
      <c r="I79" s="3">
        <v>11</v>
      </c>
      <c r="J79" s="3">
        <v>11</v>
      </c>
      <c r="K79" s="3">
        <v>8</v>
      </c>
      <c r="L79" s="3">
        <v>11</v>
      </c>
      <c r="M79" s="3">
        <v>7</v>
      </c>
      <c r="N79" s="3">
        <v>8</v>
      </c>
      <c r="O79" s="3">
        <v>9</v>
      </c>
      <c r="P79" s="3">
        <v>8</v>
      </c>
    </row>
    <row r="80" spans="1:16" ht="24" customHeight="1" thickBot="1" x14ac:dyDescent="0.3">
      <c r="A80" s="99"/>
      <c r="B80" s="100"/>
      <c r="C80" s="100"/>
      <c r="D80" s="100"/>
      <c r="E80" s="101"/>
      <c r="F80" s="83"/>
      <c r="G80" s="102" t="s">
        <v>111</v>
      </c>
      <c r="H80" s="103"/>
      <c r="I80" s="3">
        <v>0</v>
      </c>
      <c r="J80" s="3">
        <v>0</v>
      </c>
      <c r="K80" s="3">
        <v>0</v>
      </c>
      <c r="L80" s="3">
        <v>3</v>
      </c>
      <c r="M80" s="3">
        <v>5</v>
      </c>
      <c r="N80" s="3">
        <v>0</v>
      </c>
      <c r="O80" s="3">
        <v>0</v>
      </c>
      <c r="P80" s="3">
        <v>0</v>
      </c>
    </row>
    <row r="81" spans="1:16" ht="32.25" customHeight="1" thickBot="1" x14ac:dyDescent="0.3">
      <c r="A81" s="109" t="s">
        <v>145</v>
      </c>
      <c r="B81" s="110"/>
      <c r="C81" s="110"/>
      <c r="D81" s="110"/>
      <c r="E81" s="111"/>
      <c r="F81" s="83"/>
      <c r="G81" s="102" t="s">
        <v>112</v>
      </c>
      <c r="H81" s="103"/>
      <c r="I81" s="3">
        <v>0</v>
      </c>
      <c r="J81" s="3">
        <v>0</v>
      </c>
      <c r="K81" s="3">
        <v>3</v>
      </c>
      <c r="L81" s="3">
        <v>3</v>
      </c>
      <c r="M81" s="3">
        <v>0</v>
      </c>
      <c r="N81" s="3">
        <v>8</v>
      </c>
      <c r="O81" s="3">
        <v>4</v>
      </c>
      <c r="P81" s="3">
        <v>2</v>
      </c>
    </row>
    <row r="82" spans="1:16" ht="33.75" customHeight="1" thickBot="1" x14ac:dyDescent="0.3">
      <c r="A82" s="99" t="s">
        <v>196</v>
      </c>
      <c r="B82" s="100"/>
      <c r="C82" s="100"/>
      <c r="D82" s="100"/>
      <c r="E82" s="101"/>
      <c r="F82" s="83"/>
      <c r="G82" s="102" t="s">
        <v>113</v>
      </c>
      <c r="H82" s="103"/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4</v>
      </c>
    </row>
    <row r="83" spans="1:16" ht="21.75" customHeight="1" thickBot="1" x14ac:dyDescent="0.3">
      <c r="A83" s="99" t="s">
        <v>222</v>
      </c>
      <c r="B83" s="100"/>
      <c r="C83" s="100"/>
      <c r="D83" s="100"/>
      <c r="E83" s="101"/>
      <c r="F83" s="83"/>
      <c r="G83" s="102" t="s">
        <v>114</v>
      </c>
      <c r="H83" s="103"/>
      <c r="I83" s="3">
        <v>2</v>
      </c>
      <c r="J83" s="3">
        <v>3</v>
      </c>
      <c r="K83" s="3">
        <v>2</v>
      </c>
      <c r="L83" s="3">
        <v>3</v>
      </c>
      <c r="M83" s="3">
        <v>2</v>
      </c>
      <c r="N83" s="3">
        <v>2</v>
      </c>
      <c r="O83" s="3">
        <v>2</v>
      </c>
      <c r="P83" s="3">
        <v>2</v>
      </c>
    </row>
    <row r="84" spans="1:16" ht="24.75" customHeight="1" thickBot="1" x14ac:dyDescent="0.3">
      <c r="A84" s="99" t="s">
        <v>217</v>
      </c>
      <c r="B84" s="100"/>
      <c r="C84" s="100"/>
      <c r="D84" s="100"/>
      <c r="E84" s="101"/>
      <c r="F84" s="83"/>
      <c r="G84" s="102" t="s">
        <v>115</v>
      </c>
      <c r="H84" s="103"/>
      <c r="I84" s="3">
        <v>0</v>
      </c>
      <c r="J84" s="3">
        <v>8</v>
      </c>
      <c r="K84" s="3">
        <v>3</v>
      </c>
      <c r="L84" s="3">
        <v>7</v>
      </c>
      <c r="M84" s="3">
        <v>3</v>
      </c>
      <c r="N84" s="3">
        <v>7</v>
      </c>
      <c r="O84" s="29">
        <v>5</v>
      </c>
      <c r="P84" s="29">
        <v>5</v>
      </c>
    </row>
    <row r="85" spans="1:16" ht="23.25" customHeight="1" thickBot="1" x14ac:dyDescent="0.3">
      <c r="A85" s="112" t="s">
        <v>218</v>
      </c>
      <c r="B85" s="113"/>
      <c r="C85" s="113"/>
      <c r="D85" s="113"/>
      <c r="E85" s="114"/>
      <c r="F85" s="84"/>
      <c r="G85" s="102" t="s">
        <v>116</v>
      </c>
      <c r="H85" s="103"/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</row>
    <row r="86" spans="1:16" ht="15.75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</row>
    <row r="87" spans="1:16" ht="18.75" x14ac:dyDescent="0.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ht="18.75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</row>
    <row r="89" spans="1:16" ht="18.75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</row>
    <row r="90" spans="1:16" ht="18.75" x14ac:dyDescent="0.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</row>
    <row r="91" spans="1:16" ht="18.75" x14ac:dyDescent="0.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ht="18.75" x14ac:dyDescent="0.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18.75" x14ac:dyDescent="0.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ht="18.75" x14ac:dyDescent="0.3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</row>
    <row r="95" spans="1:16" ht="18.75" x14ac:dyDescent="0.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</row>
    <row r="96" spans="1:16" ht="18.75" x14ac:dyDescent="0.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ht="18.75" x14ac:dyDescent="0.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</row>
    <row r="98" spans="1:16" ht="18.75" x14ac:dyDescent="0.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ht="18.75" x14ac:dyDescent="0.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</row>
  </sheetData>
  <mergeCells count="41">
    <mergeCell ref="A85:E85"/>
    <mergeCell ref="G5:G6"/>
    <mergeCell ref="H5:H6"/>
    <mergeCell ref="E3:E6"/>
    <mergeCell ref="I4:I5"/>
    <mergeCell ref="J4:J5"/>
    <mergeCell ref="G82:H82"/>
    <mergeCell ref="A83:E83"/>
    <mergeCell ref="G83:H83"/>
    <mergeCell ref="C70:C71"/>
    <mergeCell ref="O4:O5"/>
    <mergeCell ref="N4:N5"/>
    <mergeCell ref="L4:L5"/>
    <mergeCell ref="A84:E84"/>
    <mergeCell ref="K4:K5"/>
    <mergeCell ref="G84:H84"/>
    <mergeCell ref="G79:H79"/>
    <mergeCell ref="A79:E79"/>
    <mergeCell ref="F79:F85"/>
    <mergeCell ref="A80:E80"/>
    <mergeCell ref="G85:H85"/>
    <mergeCell ref="G80:H80"/>
    <mergeCell ref="G81:H81"/>
    <mergeCell ref="A81:E81"/>
    <mergeCell ref="A82:E82"/>
    <mergeCell ref="C1:P1"/>
    <mergeCell ref="A2:A6"/>
    <mergeCell ref="B2:B6"/>
    <mergeCell ref="C2:C6"/>
    <mergeCell ref="D2:H2"/>
    <mergeCell ref="I2:P2"/>
    <mergeCell ref="O3:P3"/>
    <mergeCell ref="F4:F6"/>
    <mergeCell ref="G4:H4"/>
    <mergeCell ref="F3:H3"/>
    <mergeCell ref="P4:P5"/>
    <mergeCell ref="M3:N3"/>
    <mergeCell ref="D3:D6"/>
    <mergeCell ref="K3:L3"/>
    <mergeCell ref="M4:M5"/>
    <mergeCell ref="I3:J3"/>
  </mergeCells>
  <phoneticPr fontId="0" type="noConversion"/>
  <pageMargins left="0.39370078740157483" right="0.39370078740157483" top="0.59055118110236227" bottom="0.59055118110236227" header="0" footer="0"/>
  <pageSetup paperSize="9" scale="64" firstPageNumber="0" fitToHeight="4" orientation="landscape" r:id="rId1"/>
  <rowBreaks count="3" manualBreakCount="3">
    <brk id="24" max="15" man="1"/>
    <brk id="50" max="15" man="1"/>
    <brk id="6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view="pageBreakPreview" zoomScale="60" workbookViewId="0">
      <selection activeCell="V13" sqref="V13"/>
    </sheetView>
  </sheetViews>
  <sheetFormatPr defaultColWidth="8.5703125" defaultRowHeight="15" x14ac:dyDescent="0.25"/>
  <cols>
    <col min="1" max="1" width="15.7109375" customWidth="1"/>
    <col min="2" max="2" width="49.28515625" customWidth="1"/>
    <col min="3" max="3" width="16.28515625" customWidth="1"/>
    <col min="4" max="4" width="10.5703125" customWidth="1"/>
    <col min="5" max="5" width="11.28515625" customWidth="1"/>
    <col min="6" max="6" width="10.28515625" customWidth="1"/>
    <col min="7" max="7" width="11.28515625" customWidth="1"/>
    <col min="8" max="8" width="10.140625" customWidth="1"/>
    <col min="9" max="9" width="9.85546875" customWidth="1"/>
    <col min="10" max="10" width="10.42578125" customWidth="1"/>
    <col min="11" max="11" width="11" customWidth="1"/>
    <col min="12" max="12" width="10.28515625" customWidth="1"/>
    <col min="13" max="13" width="10.85546875" customWidth="1"/>
    <col min="14" max="14" width="10.140625" customWidth="1"/>
    <col min="15" max="15" width="10.42578125" customWidth="1"/>
    <col min="16" max="16" width="10.28515625" customWidth="1"/>
  </cols>
  <sheetData>
    <row r="1" spans="1:16" ht="25.5" customHeight="1" thickBot="1" x14ac:dyDescent="0.35">
      <c r="B1" s="33" t="s">
        <v>147</v>
      </c>
      <c r="C1" s="80" t="s">
        <v>197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20.25" customHeight="1" thickBot="1" x14ac:dyDescent="0.3">
      <c r="A2" s="82" t="s">
        <v>0</v>
      </c>
      <c r="B2" s="82" t="s">
        <v>1</v>
      </c>
      <c r="C2" s="85" t="s">
        <v>2</v>
      </c>
      <c r="D2" s="88" t="s">
        <v>117</v>
      </c>
      <c r="E2" s="89"/>
      <c r="F2" s="89"/>
      <c r="G2" s="89"/>
      <c r="H2" s="90"/>
      <c r="I2" s="91" t="s">
        <v>3</v>
      </c>
      <c r="J2" s="91"/>
      <c r="K2" s="91"/>
      <c r="L2" s="91"/>
      <c r="M2" s="91"/>
      <c r="N2" s="91"/>
      <c r="O2" s="91"/>
      <c r="P2" s="91"/>
    </row>
    <row r="3" spans="1:16" ht="20.25" customHeight="1" thickBot="1" x14ac:dyDescent="0.3">
      <c r="A3" s="83"/>
      <c r="B3" s="83"/>
      <c r="C3" s="86"/>
      <c r="D3" s="92" t="s">
        <v>4</v>
      </c>
      <c r="E3" s="92" t="s">
        <v>118</v>
      </c>
      <c r="F3" s="88" t="s">
        <v>5</v>
      </c>
      <c r="G3" s="89"/>
      <c r="H3" s="90"/>
      <c r="I3" s="91" t="s">
        <v>6</v>
      </c>
      <c r="J3" s="91"/>
      <c r="K3" s="91" t="s">
        <v>7</v>
      </c>
      <c r="L3" s="91"/>
      <c r="M3" s="91" t="s">
        <v>8</v>
      </c>
      <c r="N3" s="91"/>
      <c r="O3" s="91" t="s">
        <v>9</v>
      </c>
      <c r="P3" s="91"/>
    </row>
    <row r="4" spans="1:16" ht="12.75" customHeight="1" thickBot="1" x14ac:dyDescent="0.3">
      <c r="A4" s="83"/>
      <c r="B4" s="83"/>
      <c r="C4" s="86"/>
      <c r="D4" s="93"/>
      <c r="E4" s="93"/>
      <c r="F4" s="92" t="s">
        <v>109</v>
      </c>
      <c r="G4" s="88" t="s">
        <v>10</v>
      </c>
      <c r="H4" s="90"/>
      <c r="I4" s="95" t="s">
        <v>11</v>
      </c>
      <c r="J4" s="95" t="s">
        <v>12</v>
      </c>
      <c r="K4" s="95" t="s">
        <v>13</v>
      </c>
      <c r="L4" s="95" t="s">
        <v>14</v>
      </c>
      <c r="M4" s="95" t="s">
        <v>15</v>
      </c>
      <c r="N4" s="95" t="s">
        <v>16</v>
      </c>
      <c r="O4" s="95" t="s">
        <v>17</v>
      </c>
      <c r="P4" s="95" t="s">
        <v>18</v>
      </c>
    </row>
    <row r="5" spans="1:16" ht="16.5" customHeight="1" x14ac:dyDescent="0.25">
      <c r="A5" s="83"/>
      <c r="B5" s="83"/>
      <c r="C5" s="86"/>
      <c r="D5" s="93"/>
      <c r="E5" s="93"/>
      <c r="F5" s="93"/>
      <c r="G5" s="92" t="s">
        <v>119</v>
      </c>
      <c r="H5" s="92" t="s">
        <v>19</v>
      </c>
      <c r="I5" s="96"/>
      <c r="J5" s="96"/>
      <c r="K5" s="96"/>
      <c r="L5" s="96"/>
      <c r="M5" s="96"/>
      <c r="N5" s="96"/>
      <c r="O5" s="96"/>
      <c r="P5" s="96"/>
    </row>
    <row r="6" spans="1:16" ht="105.75" customHeight="1" thickBot="1" x14ac:dyDescent="0.3">
      <c r="A6" s="84"/>
      <c r="B6" s="84"/>
      <c r="C6" s="87"/>
      <c r="D6" s="94"/>
      <c r="E6" s="94"/>
      <c r="F6" s="94"/>
      <c r="G6" s="94"/>
      <c r="H6" s="94"/>
      <c r="I6" s="3" t="s">
        <v>120</v>
      </c>
      <c r="J6" s="3" t="s">
        <v>121</v>
      </c>
      <c r="K6" s="3" t="s">
        <v>122</v>
      </c>
      <c r="L6" s="3" t="s">
        <v>123</v>
      </c>
      <c r="M6" s="3" t="s">
        <v>124</v>
      </c>
      <c r="N6" s="3" t="s">
        <v>125</v>
      </c>
      <c r="O6" s="3" t="s">
        <v>192</v>
      </c>
      <c r="P6" s="3" t="s">
        <v>193</v>
      </c>
    </row>
    <row r="7" spans="1:16" ht="16.5" thickBot="1" x14ac:dyDescent="0.3">
      <c r="A7" s="72">
        <v>1</v>
      </c>
      <c r="B7" s="2">
        <v>2</v>
      </c>
      <c r="C7" s="5">
        <v>3</v>
      </c>
      <c r="D7" s="69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</row>
    <row r="8" spans="1:16" ht="27.75" customHeight="1" thickBot="1" x14ac:dyDescent="0.3">
      <c r="A8" s="58" t="s">
        <v>47</v>
      </c>
      <c r="B8" s="59" t="s">
        <v>48</v>
      </c>
      <c r="C8" s="61" t="s">
        <v>190</v>
      </c>
      <c r="D8" s="63">
        <f>D9+D24</f>
        <v>3348</v>
      </c>
      <c r="E8" s="62">
        <f>E9+E24</f>
        <v>1116</v>
      </c>
      <c r="F8" s="62">
        <f>F9+F24</f>
        <v>2232</v>
      </c>
      <c r="G8" s="62">
        <f>G9+G24</f>
        <v>1024</v>
      </c>
      <c r="H8" s="62">
        <v>80</v>
      </c>
      <c r="I8" s="62"/>
      <c r="J8" s="62"/>
      <c r="K8" s="62">
        <f>K9+K24</f>
        <v>268</v>
      </c>
      <c r="L8" s="62">
        <f>SUM(L9,L24)</f>
        <v>412</v>
      </c>
      <c r="M8" s="62">
        <f>M9+M24</f>
        <v>352</v>
      </c>
      <c r="N8" s="62">
        <f>N9+N24</f>
        <v>454</v>
      </c>
      <c r="O8" s="62">
        <f>O9+O24</f>
        <v>376</v>
      </c>
      <c r="P8" s="62">
        <f>P9+P24</f>
        <v>370</v>
      </c>
    </row>
    <row r="9" spans="1:16" ht="24.75" customHeight="1" thickBot="1" x14ac:dyDescent="0.3">
      <c r="A9" s="45" t="s">
        <v>49</v>
      </c>
      <c r="B9" s="55" t="s">
        <v>50</v>
      </c>
      <c r="C9" s="48" t="s">
        <v>189</v>
      </c>
      <c r="D9" s="49">
        <f>SUM(D10:D23)</f>
        <v>1212</v>
      </c>
      <c r="E9" s="49">
        <f>SUM(E10:E23)</f>
        <v>404</v>
      </c>
      <c r="F9" s="49">
        <f>SUM(F10:F23)</f>
        <v>808</v>
      </c>
      <c r="G9" s="49">
        <f>SUM(G10:G23)</f>
        <v>328</v>
      </c>
      <c r="H9" s="49"/>
      <c r="I9" s="49"/>
      <c r="J9" s="49"/>
      <c r="K9" s="49">
        <f t="shared" ref="K9:P9" si="0">SUM(K10:K23)</f>
        <v>80</v>
      </c>
      <c r="L9" s="49">
        <f t="shared" si="0"/>
        <v>146</v>
      </c>
      <c r="M9" s="49">
        <f t="shared" si="0"/>
        <v>98</v>
      </c>
      <c r="N9" s="49">
        <f t="shared" si="0"/>
        <v>92</v>
      </c>
      <c r="O9" s="49">
        <f t="shared" si="0"/>
        <v>178</v>
      </c>
      <c r="P9" s="49">
        <f t="shared" si="0"/>
        <v>214</v>
      </c>
    </row>
    <row r="10" spans="1:16" ht="32.25" customHeight="1" thickBot="1" x14ac:dyDescent="0.3">
      <c r="A10" s="72" t="s">
        <v>51</v>
      </c>
      <c r="B10" s="21" t="s">
        <v>52</v>
      </c>
      <c r="C10" s="12" t="s">
        <v>133</v>
      </c>
      <c r="D10" s="22">
        <f t="shared" ref="D10:D19" si="1">E10+F10</f>
        <v>78</v>
      </c>
      <c r="E10" s="3">
        <v>26</v>
      </c>
      <c r="F10" s="3">
        <v>52</v>
      </c>
      <c r="G10" s="3">
        <v>14</v>
      </c>
      <c r="H10" s="3"/>
      <c r="I10" s="3"/>
      <c r="J10" s="3"/>
      <c r="K10" s="3">
        <v>52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ht="22.5" customHeight="1" thickBot="1" x14ac:dyDescent="0.3">
      <c r="A11" s="72" t="s">
        <v>53</v>
      </c>
      <c r="B11" s="21" t="s">
        <v>54</v>
      </c>
      <c r="C11" s="12" t="s">
        <v>129</v>
      </c>
      <c r="D11" s="22">
        <f t="shared" si="1"/>
        <v>48</v>
      </c>
      <c r="E11" s="3">
        <v>16</v>
      </c>
      <c r="F11" s="3">
        <v>32</v>
      </c>
      <c r="G11" s="3">
        <v>12</v>
      </c>
      <c r="H11" s="3"/>
      <c r="I11" s="3"/>
      <c r="J11" s="3"/>
      <c r="K11" s="3">
        <v>0</v>
      </c>
      <c r="L11" s="3">
        <v>32</v>
      </c>
      <c r="M11" s="3">
        <v>0</v>
      </c>
      <c r="N11" s="3">
        <v>0</v>
      </c>
      <c r="O11" s="3">
        <v>0</v>
      </c>
      <c r="P11" s="3">
        <v>0</v>
      </c>
    </row>
    <row r="12" spans="1:16" ht="33.75" customHeight="1" thickBot="1" x14ac:dyDescent="0.3">
      <c r="A12" s="72" t="s">
        <v>55</v>
      </c>
      <c r="B12" s="21" t="s">
        <v>202</v>
      </c>
      <c r="C12" s="12" t="s">
        <v>132</v>
      </c>
      <c r="D12" s="22">
        <f t="shared" si="1"/>
        <v>135</v>
      </c>
      <c r="E12" s="3">
        <v>45</v>
      </c>
      <c r="F12" s="3">
        <v>90</v>
      </c>
      <c r="G12" s="3">
        <v>30</v>
      </c>
      <c r="H12" s="3"/>
      <c r="I12" s="3"/>
      <c r="J12" s="3"/>
      <c r="K12" s="3">
        <v>0</v>
      </c>
      <c r="L12" s="3">
        <v>90</v>
      </c>
      <c r="M12" s="3">
        <v>0</v>
      </c>
      <c r="N12" s="3">
        <v>0</v>
      </c>
      <c r="O12" s="3">
        <v>0</v>
      </c>
      <c r="P12" s="3">
        <v>0</v>
      </c>
    </row>
    <row r="13" spans="1:16" ht="39.75" customHeight="1" thickBot="1" x14ac:dyDescent="0.3">
      <c r="A13" s="72" t="s">
        <v>56</v>
      </c>
      <c r="B13" s="21" t="s">
        <v>57</v>
      </c>
      <c r="C13" s="12" t="s">
        <v>131</v>
      </c>
      <c r="D13" s="22">
        <f t="shared" si="1"/>
        <v>135</v>
      </c>
      <c r="E13" s="3">
        <v>45</v>
      </c>
      <c r="F13" s="3">
        <v>90</v>
      </c>
      <c r="G13" s="3">
        <v>80</v>
      </c>
      <c r="H13" s="3"/>
      <c r="I13" s="3"/>
      <c r="J13" s="3"/>
      <c r="K13" s="3">
        <v>0</v>
      </c>
      <c r="L13" s="3">
        <v>0</v>
      </c>
      <c r="M13" s="3">
        <v>28</v>
      </c>
      <c r="N13" s="3">
        <v>24</v>
      </c>
      <c r="O13" s="3">
        <v>38</v>
      </c>
      <c r="P13" s="3">
        <v>0</v>
      </c>
    </row>
    <row r="14" spans="1:16" ht="21" customHeight="1" thickBot="1" x14ac:dyDescent="0.3">
      <c r="A14" s="72" t="s">
        <v>59</v>
      </c>
      <c r="B14" s="21" t="s">
        <v>60</v>
      </c>
      <c r="C14" s="12" t="s">
        <v>131</v>
      </c>
      <c r="D14" s="22">
        <f t="shared" si="1"/>
        <v>72</v>
      </c>
      <c r="E14" s="3">
        <v>24</v>
      </c>
      <c r="F14" s="3">
        <v>48</v>
      </c>
      <c r="G14" s="3">
        <v>10</v>
      </c>
      <c r="H14" s="3"/>
      <c r="I14" s="3"/>
      <c r="J14" s="3"/>
      <c r="K14" s="3">
        <v>0</v>
      </c>
      <c r="L14" s="3">
        <v>0</v>
      </c>
      <c r="M14" s="3">
        <v>0</v>
      </c>
      <c r="N14" s="3">
        <v>0</v>
      </c>
      <c r="O14" s="3">
        <v>48</v>
      </c>
      <c r="P14" s="3">
        <v>0</v>
      </c>
    </row>
    <row r="15" spans="1:16" ht="38.25" customHeight="1" thickBot="1" x14ac:dyDescent="0.3">
      <c r="A15" s="72" t="s">
        <v>61</v>
      </c>
      <c r="B15" s="21" t="s">
        <v>62</v>
      </c>
      <c r="C15" s="12" t="s">
        <v>131</v>
      </c>
      <c r="D15" s="22">
        <f t="shared" si="1"/>
        <v>72</v>
      </c>
      <c r="E15" s="3">
        <v>24</v>
      </c>
      <c r="F15" s="3">
        <v>48</v>
      </c>
      <c r="G15" s="3">
        <v>10</v>
      </c>
      <c r="H15" s="3"/>
      <c r="I15" s="3"/>
      <c r="J15" s="3"/>
      <c r="K15" s="3">
        <v>0</v>
      </c>
      <c r="L15" s="3">
        <v>0</v>
      </c>
      <c r="M15" s="3">
        <v>0</v>
      </c>
      <c r="N15" s="3">
        <v>0</v>
      </c>
      <c r="O15" s="3">
        <v>48</v>
      </c>
      <c r="P15" s="3">
        <v>0</v>
      </c>
    </row>
    <row r="16" spans="1:16" ht="20.25" customHeight="1" thickBot="1" x14ac:dyDescent="0.3">
      <c r="A16" s="72" t="s">
        <v>63</v>
      </c>
      <c r="B16" s="21" t="s">
        <v>64</v>
      </c>
      <c r="C16" s="12" t="s">
        <v>204</v>
      </c>
      <c r="D16" s="22">
        <f t="shared" si="1"/>
        <v>105</v>
      </c>
      <c r="E16" s="3">
        <v>35</v>
      </c>
      <c r="F16" s="3">
        <v>70</v>
      </c>
      <c r="G16" s="3">
        <v>36</v>
      </c>
      <c r="H16" s="3"/>
      <c r="I16" s="3"/>
      <c r="J16" s="3"/>
      <c r="K16" s="3">
        <v>0</v>
      </c>
      <c r="L16" s="3">
        <v>0</v>
      </c>
      <c r="M16" s="3">
        <v>70</v>
      </c>
      <c r="N16" s="3">
        <v>0</v>
      </c>
      <c r="O16" s="3">
        <v>0</v>
      </c>
      <c r="P16" s="3">
        <v>0</v>
      </c>
    </row>
    <row r="17" spans="1:16" ht="21" customHeight="1" thickBot="1" x14ac:dyDescent="0.3">
      <c r="A17" s="72" t="s">
        <v>65</v>
      </c>
      <c r="B17" s="21" t="s">
        <v>66</v>
      </c>
      <c r="C17" s="12" t="s">
        <v>37</v>
      </c>
      <c r="D17" s="22">
        <f t="shared" si="1"/>
        <v>48</v>
      </c>
      <c r="E17" s="3">
        <v>16</v>
      </c>
      <c r="F17" s="3">
        <v>32</v>
      </c>
      <c r="G17" s="3">
        <v>8</v>
      </c>
      <c r="H17" s="3"/>
      <c r="I17" s="3"/>
      <c r="J17" s="3"/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32</v>
      </c>
    </row>
    <row r="18" spans="1:16" ht="21.75" customHeight="1" thickBot="1" x14ac:dyDescent="0.3">
      <c r="A18" s="72" t="s">
        <v>67</v>
      </c>
      <c r="B18" s="70" t="s">
        <v>68</v>
      </c>
      <c r="C18" s="12" t="s">
        <v>134</v>
      </c>
      <c r="D18" s="22">
        <f t="shared" si="1"/>
        <v>102</v>
      </c>
      <c r="E18" s="3">
        <v>34</v>
      </c>
      <c r="F18" s="3">
        <v>68</v>
      </c>
      <c r="G18" s="3">
        <v>20</v>
      </c>
      <c r="H18" s="3"/>
      <c r="I18" s="3"/>
      <c r="J18" s="3"/>
      <c r="K18" s="3">
        <v>0</v>
      </c>
      <c r="L18" s="3">
        <v>0</v>
      </c>
      <c r="M18" s="3">
        <v>0</v>
      </c>
      <c r="N18" s="3">
        <v>68</v>
      </c>
      <c r="O18" s="3">
        <v>0</v>
      </c>
      <c r="P18" s="3">
        <v>0</v>
      </c>
    </row>
    <row r="19" spans="1:16" ht="22.5" customHeight="1" thickBot="1" x14ac:dyDescent="0.3">
      <c r="A19" s="72" t="s">
        <v>69</v>
      </c>
      <c r="B19" s="21" t="s">
        <v>135</v>
      </c>
      <c r="C19" s="12" t="s">
        <v>37</v>
      </c>
      <c r="D19" s="22">
        <f t="shared" si="1"/>
        <v>105</v>
      </c>
      <c r="E19" s="3">
        <v>35</v>
      </c>
      <c r="F19" s="3">
        <v>70</v>
      </c>
      <c r="G19" s="3">
        <v>20</v>
      </c>
      <c r="H19" s="3"/>
      <c r="I19" s="3"/>
      <c r="J19" s="3"/>
      <c r="K19" s="3">
        <v>0</v>
      </c>
      <c r="L19" s="3">
        <v>0</v>
      </c>
      <c r="M19" s="3">
        <v>0</v>
      </c>
      <c r="N19" s="3">
        <v>0</v>
      </c>
      <c r="O19" s="3">
        <v>26</v>
      </c>
      <c r="P19" s="3">
        <v>44</v>
      </c>
    </row>
    <row r="20" spans="1:16" ht="22.5" customHeight="1" thickBot="1" x14ac:dyDescent="0.3">
      <c r="A20" s="72" t="s">
        <v>136</v>
      </c>
      <c r="B20" s="21" t="s">
        <v>185</v>
      </c>
      <c r="C20" s="12" t="s">
        <v>186</v>
      </c>
      <c r="D20" s="22">
        <f>SUM(E20,F20)</f>
        <v>126</v>
      </c>
      <c r="E20" s="3">
        <v>42</v>
      </c>
      <c r="F20" s="3">
        <v>84</v>
      </c>
      <c r="G20" s="3">
        <v>40</v>
      </c>
      <c r="H20" s="3"/>
      <c r="I20" s="3"/>
      <c r="J20" s="3"/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84</v>
      </c>
    </row>
    <row r="21" spans="1:16" ht="39" customHeight="1" thickBot="1" x14ac:dyDescent="0.3">
      <c r="A21" s="72" t="s">
        <v>138</v>
      </c>
      <c r="B21" s="21" t="s">
        <v>137</v>
      </c>
      <c r="C21" s="12" t="s">
        <v>129</v>
      </c>
      <c r="D21" s="22">
        <f>SUM(E21,F21)</f>
        <v>78</v>
      </c>
      <c r="E21" s="3">
        <v>26</v>
      </c>
      <c r="F21" s="3">
        <v>52</v>
      </c>
      <c r="G21" s="3">
        <v>24</v>
      </c>
      <c r="H21" s="3"/>
      <c r="I21" s="3"/>
      <c r="J21" s="3"/>
      <c r="K21" s="3">
        <v>28</v>
      </c>
      <c r="L21" s="3">
        <v>24</v>
      </c>
      <c r="M21" s="3">
        <v>0</v>
      </c>
      <c r="N21" s="3">
        <v>0</v>
      </c>
      <c r="O21" s="3">
        <v>0</v>
      </c>
      <c r="P21" s="3">
        <v>0</v>
      </c>
    </row>
    <row r="22" spans="1:16" ht="23.25" customHeight="1" thickBot="1" x14ac:dyDescent="0.3">
      <c r="A22" s="71" t="s">
        <v>140</v>
      </c>
      <c r="B22" s="21" t="s">
        <v>139</v>
      </c>
      <c r="C22" s="12" t="s">
        <v>37</v>
      </c>
      <c r="D22" s="22">
        <f>E22+F22</f>
        <v>54</v>
      </c>
      <c r="E22" s="3">
        <v>18</v>
      </c>
      <c r="F22" s="3">
        <v>36</v>
      </c>
      <c r="G22" s="3">
        <v>6</v>
      </c>
      <c r="H22" s="3"/>
      <c r="I22" s="3"/>
      <c r="J22" s="3"/>
      <c r="K22" s="3">
        <v>0</v>
      </c>
      <c r="L22" s="3">
        <v>0</v>
      </c>
      <c r="M22" s="3">
        <v>0</v>
      </c>
      <c r="N22" s="3">
        <v>0</v>
      </c>
      <c r="O22" s="3">
        <v>18</v>
      </c>
      <c r="P22" s="3">
        <v>18</v>
      </c>
    </row>
    <row r="23" spans="1:16" ht="20.25" customHeight="1" thickBot="1" x14ac:dyDescent="0.3">
      <c r="A23" s="23" t="s">
        <v>184</v>
      </c>
      <c r="B23" s="20" t="s">
        <v>141</v>
      </c>
      <c r="C23" s="13" t="s">
        <v>188</v>
      </c>
      <c r="D23" s="22">
        <f>E23+F23</f>
        <v>54</v>
      </c>
      <c r="E23" s="9">
        <v>18</v>
      </c>
      <c r="F23" s="9">
        <v>36</v>
      </c>
      <c r="G23" s="9">
        <v>18</v>
      </c>
      <c r="H23" s="9"/>
      <c r="I23" s="9"/>
      <c r="J23" s="9"/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36</v>
      </c>
    </row>
    <row r="24" spans="1:16" ht="31.5" customHeight="1" thickBot="1" x14ac:dyDescent="0.3">
      <c r="A24" s="63" t="s">
        <v>70</v>
      </c>
      <c r="B24" s="63" t="s">
        <v>159</v>
      </c>
      <c r="C24" s="64" t="s">
        <v>187</v>
      </c>
      <c r="D24" s="63">
        <f>D25+D28+D32+D36+D40+D43+D46</f>
        <v>2136</v>
      </c>
      <c r="E24" s="63">
        <f>E25+E28+E32+E36+E39+E42+E45</f>
        <v>712</v>
      </c>
      <c r="F24" s="63">
        <f>F25+F28+F32+F36+F39+F43+F46</f>
        <v>1424</v>
      </c>
      <c r="G24" s="63">
        <f>G25+G28+G32+G36+G39+G42+G45</f>
        <v>696</v>
      </c>
      <c r="H24" s="63">
        <v>80</v>
      </c>
      <c r="I24" s="65"/>
      <c r="J24" s="65"/>
      <c r="K24" s="63">
        <f t="shared" ref="K24:P24" si="2">SUM(K25,K28,K32,K36,K39,K42,K45)</f>
        <v>188</v>
      </c>
      <c r="L24" s="63">
        <f t="shared" si="2"/>
        <v>266</v>
      </c>
      <c r="M24" s="63">
        <f t="shared" si="2"/>
        <v>254</v>
      </c>
      <c r="N24" s="63">
        <f t="shared" si="2"/>
        <v>362</v>
      </c>
      <c r="O24" s="63">
        <f t="shared" si="2"/>
        <v>198</v>
      </c>
      <c r="P24" s="63">
        <f t="shared" si="2"/>
        <v>156</v>
      </c>
    </row>
    <row r="25" spans="1:16" ht="55.5" customHeight="1" thickBot="1" x14ac:dyDescent="0.3">
      <c r="A25" s="50" t="s">
        <v>71</v>
      </c>
      <c r="B25" s="31" t="s">
        <v>72</v>
      </c>
      <c r="C25" s="38" t="s">
        <v>149</v>
      </c>
      <c r="D25" s="39">
        <f>D26</f>
        <v>222</v>
      </c>
      <c r="E25" s="30">
        <f>E26</f>
        <v>74</v>
      </c>
      <c r="F25" s="30">
        <f>F26</f>
        <v>148</v>
      </c>
      <c r="G25" s="30">
        <f>G26</f>
        <v>50</v>
      </c>
      <c r="H25" s="30"/>
      <c r="I25" s="30"/>
      <c r="J25" s="30"/>
      <c r="K25" s="30">
        <f t="shared" ref="K25:P25" si="3">K26</f>
        <v>148</v>
      </c>
      <c r="L25" s="30">
        <f t="shared" si="3"/>
        <v>0</v>
      </c>
      <c r="M25" s="30">
        <f t="shared" si="3"/>
        <v>0</v>
      </c>
      <c r="N25" s="30">
        <f t="shared" si="3"/>
        <v>0</v>
      </c>
      <c r="O25" s="30">
        <f t="shared" si="3"/>
        <v>0</v>
      </c>
      <c r="P25" s="30">
        <f t="shared" si="3"/>
        <v>0</v>
      </c>
    </row>
    <row r="26" spans="1:16" ht="37.5" customHeight="1" thickBot="1" x14ac:dyDescent="0.3">
      <c r="A26" s="72" t="s">
        <v>73</v>
      </c>
      <c r="B26" s="21" t="s">
        <v>74</v>
      </c>
      <c r="C26" s="12" t="s">
        <v>130</v>
      </c>
      <c r="D26" s="28">
        <f>E26+F26</f>
        <v>222</v>
      </c>
      <c r="E26" s="3">
        <v>74</v>
      </c>
      <c r="F26" s="3">
        <v>148</v>
      </c>
      <c r="G26" s="3">
        <v>50</v>
      </c>
      <c r="H26" s="3"/>
      <c r="I26" s="3"/>
      <c r="J26" s="3"/>
      <c r="K26" s="3">
        <v>148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25.5" customHeight="1" thickBot="1" x14ac:dyDescent="0.3">
      <c r="A27" s="71" t="s">
        <v>76</v>
      </c>
      <c r="B27" s="20" t="s">
        <v>77</v>
      </c>
      <c r="C27" s="13" t="s">
        <v>130</v>
      </c>
      <c r="D27" s="19">
        <v>108</v>
      </c>
      <c r="E27" s="9"/>
      <c r="F27" s="9">
        <v>108</v>
      </c>
      <c r="G27" s="9"/>
      <c r="H27" s="9"/>
      <c r="I27" s="9"/>
      <c r="J27" s="9"/>
      <c r="K27" s="68">
        <v>108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</row>
    <row r="28" spans="1:16" ht="51" customHeight="1" thickBot="1" x14ac:dyDescent="0.3">
      <c r="A28" s="50" t="s">
        <v>78</v>
      </c>
      <c r="B28" s="31" t="s">
        <v>79</v>
      </c>
      <c r="C28" s="38" t="s">
        <v>150</v>
      </c>
      <c r="D28" s="39">
        <f>D29</f>
        <v>225</v>
      </c>
      <c r="E28" s="30">
        <f>E29</f>
        <v>75</v>
      </c>
      <c r="F28" s="30">
        <f>F29</f>
        <v>150</v>
      </c>
      <c r="G28" s="30">
        <f>G29</f>
        <v>90</v>
      </c>
      <c r="H28" s="30"/>
      <c r="I28" s="30"/>
      <c r="J28" s="30"/>
      <c r="K28" s="30">
        <f t="shared" ref="K28:P28" si="4">K29</f>
        <v>40</v>
      </c>
      <c r="L28" s="30">
        <f t="shared" si="4"/>
        <v>110</v>
      </c>
      <c r="M28" s="30">
        <f t="shared" si="4"/>
        <v>0</v>
      </c>
      <c r="N28" s="30">
        <f t="shared" si="4"/>
        <v>0</v>
      </c>
      <c r="O28" s="30">
        <f t="shared" si="4"/>
        <v>0</v>
      </c>
      <c r="P28" s="30">
        <f t="shared" si="4"/>
        <v>0</v>
      </c>
    </row>
    <row r="29" spans="1:16" ht="36.75" customHeight="1" thickBot="1" x14ac:dyDescent="0.3">
      <c r="A29" s="72" t="s">
        <v>80</v>
      </c>
      <c r="B29" s="21" t="s">
        <v>81</v>
      </c>
      <c r="C29" s="12" t="s">
        <v>129</v>
      </c>
      <c r="D29" s="28">
        <f>E29+F29</f>
        <v>225</v>
      </c>
      <c r="E29" s="3">
        <v>75</v>
      </c>
      <c r="F29" s="3">
        <v>150</v>
      </c>
      <c r="G29" s="3">
        <v>90</v>
      </c>
      <c r="H29" s="3"/>
      <c r="I29" s="3"/>
      <c r="J29" s="3"/>
      <c r="K29" s="3">
        <v>40</v>
      </c>
      <c r="L29" s="3">
        <v>110</v>
      </c>
      <c r="M29" s="3">
        <v>0</v>
      </c>
      <c r="N29" s="3">
        <v>0</v>
      </c>
      <c r="O29" s="3">
        <v>0</v>
      </c>
      <c r="P29" s="3">
        <v>0</v>
      </c>
    </row>
    <row r="30" spans="1:16" ht="23.25" customHeight="1" thickBot="1" x14ac:dyDescent="0.3">
      <c r="A30" s="72" t="s">
        <v>82</v>
      </c>
      <c r="B30" s="21" t="s">
        <v>75</v>
      </c>
      <c r="C30" s="12" t="s">
        <v>129</v>
      </c>
      <c r="D30" s="29">
        <v>72</v>
      </c>
      <c r="E30" s="3"/>
      <c r="F30" s="3">
        <v>72</v>
      </c>
      <c r="G30" s="3"/>
      <c r="H30" s="3"/>
      <c r="I30" s="3"/>
      <c r="J30" s="3"/>
      <c r="K30" s="46">
        <v>0</v>
      </c>
      <c r="L30" s="46">
        <v>72</v>
      </c>
      <c r="M30" s="46">
        <v>0</v>
      </c>
      <c r="N30" s="46">
        <v>0</v>
      </c>
      <c r="O30" s="46">
        <v>0</v>
      </c>
      <c r="P30" s="46">
        <v>0</v>
      </c>
    </row>
    <row r="31" spans="1:16" ht="25.5" customHeight="1" thickBot="1" x14ac:dyDescent="0.3">
      <c r="A31" s="71" t="s">
        <v>83</v>
      </c>
      <c r="B31" s="20" t="s">
        <v>77</v>
      </c>
      <c r="C31" s="12" t="s">
        <v>129</v>
      </c>
      <c r="D31" s="19">
        <v>108</v>
      </c>
      <c r="E31" s="9"/>
      <c r="F31" s="9">
        <v>108</v>
      </c>
      <c r="G31" s="9"/>
      <c r="H31" s="9"/>
      <c r="I31" s="9"/>
      <c r="J31" s="9"/>
      <c r="K31" s="68">
        <v>0</v>
      </c>
      <c r="L31" s="68">
        <v>108</v>
      </c>
      <c r="M31" s="68">
        <v>0</v>
      </c>
      <c r="N31" s="68">
        <v>0</v>
      </c>
      <c r="O31" s="68">
        <v>0</v>
      </c>
      <c r="P31" s="68">
        <v>0</v>
      </c>
    </row>
    <row r="32" spans="1:16" ht="55.5" customHeight="1" thickBot="1" x14ac:dyDescent="0.3">
      <c r="A32" s="50" t="s">
        <v>84</v>
      </c>
      <c r="B32" s="31" t="s">
        <v>85</v>
      </c>
      <c r="C32" s="38" t="s">
        <v>151</v>
      </c>
      <c r="D32" s="39">
        <f>D33</f>
        <v>504</v>
      </c>
      <c r="E32" s="30">
        <f>E33</f>
        <v>168</v>
      </c>
      <c r="F32" s="30">
        <f>F33</f>
        <v>336</v>
      </c>
      <c r="G32" s="30">
        <f>G33</f>
        <v>180</v>
      </c>
      <c r="H32" s="30">
        <f>H33</f>
        <v>30</v>
      </c>
      <c r="I32" s="30"/>
      <c r="J32" s="30"/>
      <c r="K32" s="30">
        <f t="shared" ref="K32:P32" si="5">K33</f>
        <v>0</v>
      </c>
      <c r="L32" s="30">
        <f t="shared" si="5"/>
        <v>70</v>
      </c>
      <c r="M32" s="30">
        <f t="shared" si="5"/>
        <v>70</v>
      </c>
      <c r="N32" s="30">
        <f t="shared" si="5"/>
        <v>196</v>
      </c>
      <c r="O32" s="30">
        <f t="shared" si="5"/>
        <v>0</v>
      </c>
      <c r="P32" s="30">
        <f t="shared" si="5"/>
        <v>0</v>
      </c>
    </row>
    <row r="33" spans="1:16" ht="34.5" customHeight="1" thickBot="1" x14ac:dyDescent="0.3">
      <c r="A33" s="72" t="s">
        <v>86</v>
      </c>
      <c r="B33" s="21" t="s">
        <v>87</v>
      </c>
      <c r="C33" s="12" t="s">
        <v>40</v>
      </c>
      <c r="D33" s="28">
        <f>E33+F33</f>
        <v>504</v>
      </c>
      <c r="E33" s="3">
        <v>168</v>
      </c>
      <c r="F33" s="3">
        <v>336</v>
      </c>
      <c r="G33" s="3">
        <v>180</v>
      </c>
      <c r="H33" s="3">
        <v>30</v>
      </c>
      <c r="I33" s="3"/>
      <c r="J33" s="3"/>
      <c r="K33" s="3">
        <v>0</v>
      </c>
      <c r="L33" s="3">
        <v>70</v>
      </c>
      <c r="M33" s="3">
        <v>70</v>
      </c>
      <c r="N33" s="3">
        <v>196</v>
      </c>
      <c r="O33" s="3">
        <v>0</v>
      </c>
      <c r="P33" s="3">
        <v>0</v>
      </c>
    </row>
    <row r="34" spans="1:16" ht="23.25" customHeight="1" thickBot="1" x14ac:dyDescent="0.3">
      <c r="A34" s="72" t="s">
        <v>88</v>
      </c>
      <c r="B34" s="21" t="s">
        <v>75</v>
      </c>
      <c r="C34" s="12" t="s">
        <v>58</v>
      </c>
      <c r="D34" s="29">
        <v>72</v>
      </c>
      <c r="E34" s="3"/>
      <c r="F34" s="3">
        <v>72</v>
      </c>
      <c r="G34" s="3"/>
      <c r="H34" s="3"/>
      <c r="I34" s="3"/>
      <c r="J34" s="3"/>
      <c r="K34" s="3">
        <v>0</v>
      </c>
      <c r="L34" s="3">
        <v>0</v>
      </c>
      <c r="M34" s="3">
        <v>72</v>
      </c>
      <c r="N34" s="3">
        <v>0</v>
      </c>
      <c r="O34" s="3">
        <v>0</v>
      </c>
      <c r="P34" s="3">
        <v>0</v>
      </c>
    </row>
    <row r="35" spans="1:16" ht="27" customHeight="1" thickBot="1" x14ac:dyDescent="0.3">
      <c r="A35" s="71" t="s">
        <v>89</v>
      </c>
      <c r="B35" s="20" t="s">
        <v>77</v>
      </c>
      <c r="C35" s="13" t="s">
        <v>40</v>
      </c>
      <c r="D35" s="19">
        <v>144</v>
      </c>
      <c r="E35" s="9"/>
      <c r="F35" s="9">
        <v>144</v>
      </c>
      <c r="G35" s="9"/>
      <c r="H35" s="9"/>
      <c r="I35" s="9"/>
      <c r="J35" s="9"/>
      <c r="K35" s="68">
        <v>0</v>
      </c>
      <c r="L35" s="68">
        <v>0</v>
      </c>
      <c r="M35" s="68">
        <v>0</v>
      </c>
      <c r="N35" s="68">
        <v>144</v>
      </c>
      <c r="O35" s="68">
        <v>0</v>
      </c>
      <c r="P35" s="68">
        <v>0</v>
      </c>
    </row>
    <row r="36" spans="1:16" ht="53.25" customHeight="1" thickBot="1" x14ac:dyDescent="0.3">
      <c r="A36" s="50" t="s">
        <v>90</v>
      </c>
      <c r="B36" s="31" t="s">
        <v>91</v>
      </c>
      <c r="C36" s="38" t="s">
        <v>152</v>
      </c>
      <c r="D36" s="39">
        <f>D37</f>
        <v>393</v>
      </c>
      <c r="E36" s="30">
        <f>E37</f>
        <v>131</v>
      </c>
      <c r="F36" s="30">
        <f>F37</f>
        <v>262</v>
      </c>
      <c r="G36" s="30">
        <f>G37</f>
        <v>142</v>
      </c>
      <c r="H36" s="30">
        <f>H37</f>
        <v>30</v>
      </c>
      <c r="I36" s="30"/>
      <c r="J36" s="30"/>
      <c r="K36" s="30">
        <f t="shared" ref="K36:P36" si="6">K37</f>
        <v>0</v>
      </c>
      <c r="L36" s="30">
        <f t="shared" si="6"/>
        <v>0</v>
      </c>
      <c r="M36" s="30">
        <f t="shared" si="6"/>
        <v>0</v>
      </c>
      <c r="N36" s="30">
        <f t="shared" si="6"/>
        <v>64</v>
      </c>
      <c r="O36" s="30">
        <f t="shared" si="6"/>
        <v>198</v>
      </c>
      <c r="P36" s="30">
        <f t="shared" si="6"/>
        <v>0</v>
      </c>
    </row>
    <row r="37" spans="1:16" ht="39.75" customHeight="1" thickBot="1" x14ac:dyDescent="0.3">
      <c r="A37" s="72" t="s">
        <v>92</v>
      </c>
      <c r="B37" s="21" t="s">
        <v>93</v>
      </c>
      <c r="C37" s="12" t="s">
        <v>142</v>
      </c>
      <c r="D37" s="28">
        <f>E37+F37</f>
        <v>393</v>
      </c>
      <c r="E37" s="3">
        <v>131</v>
      </c>
      <c r="F37" s="3">
        <v>262</v>
      </c>
      <c r="G37" s="3">
        <v>142</v>
      </c>
      <c r="H37" s="3">
        <v>30</v>
      </c>
      <c r="I37" s="3"/>
      <c r="J37" s="3"/>
      <c r="K37" s="3">
        <v>0</v>
      </c>
      <c r="L37" s="3">
        <v>0</v>
      </c>
      <c r="M37" s="3">
        <v>0</v>
      </c>
      <c r="N37" s="3">
        <v>64</v>
      </c>
      <c r="O37" s="3">
        <v>198</v>
      </c>
      <c r="P37" s="3">
        <v>0</v>
      </c>
    </row>
    <row r="38" spans="1:16" ht="27" customHeight="1" thickBot="1" x14ac:dyDescent="0.3">
      <c r="A38" s="71" t="s">
        <v>94</v>
      </c>
      <c r="B38" s="20" t="s">
        <v>77</v>
      </c>
      <c r="C38" s="13" t="s">
        <v>131</v>
      </c>
      <c r="D38" s="19">
        <v>144</v>
      </c>
      <c r="E38" s="9"/>
      <c r="F38" s="9">
        <v>144</v>
      </c>
      <c r="G38" s="9"/>
      <c r="H38" s="9"/>
      <c r="I38" s="9"/>
      <c r="J38" s="9"/>
      <c r="K38" s="68">
        <v>0</v>
      </c>
      <c r="L38" s="68">
        <v>0</v>
      </c>
      <c r="M38" s="68">
        <v>0</v>
      </c>
      <c r="N38" s="68">
        <v>0</v>
      </c>
      <c r="O38" s="68">
        <v>144</v>
      </c>
      <c r="P38" s="68">
        <v>0</v>
      </c>
    </row>
    <row r="39" spans="1:16" ht="52.5" customHeight="1" thickBot="1" x14ac:dyDescent="0.3">
      <c r="A39" s="50" t="s">
        <v>95</v>
      </c>
      <c r="B39" s="31" t="s">
        <v>96</v>
      </c>
      <c r="C39" s="38" t="s">
        <v>151</v>
      </c>
      <c r="D39" s="39">
        <f>D40</f>
        <v>228</v>
      </c>
      <c r="E39" s="30">
        <f>E40</f>
        <v>76</v>
      </c>
      <c r="F39" s="30">
        <f>F40</f>
        <v>152</v>
      </c>
      <c r="G39" s="30">
        <f>G40</f>
        <v>60</v>
      </c>
      <c r="H39" s="30"/>
      <c r="I39" s="30"/>
      <c r="J39" s="30"/>
      <c r="K39" s="30">
        <f t="shared" ref="K39:P39" si="7">K40</f>
        <v>0</v>
      </c>
      <c r="L39" s="30">
        <f t="shared" si="7"/>
        <v>0</v>
      </c>
      <c r="M39" s="30">
        <f t="shared" si="7"/>
        <v>50</v>
      </c>
      <c r="N39" s="30">
        <f t="shared" si="7"/>
        <v>102</v>
      </c>
      <c r="O39" s="30">
        <f t="shared" si="7"/>
        <v>0</v>
      </c>
      <c r="P39" s="30">
        <f t="shared" si="7"/>
        <v>0</v>
      </c>
    </row>
    <row r="40" spans="1:16" ht="37.5" customHeight="1" thickBot="1" x14ac:dyDescent="0.3">
      <c r="A40" s="72" t="s">
        <v>97</v>
      </c>
      <c r="B40" s="21" t="s">
        <v>98</v>
      </c>
      <c r="C40" s="12" t="s">
        <v>134</v>
      </c>
      <c r="D40" s="28">
        <f>E40+F40</f>
        <v>228</v>
      </c>
      <c r="E40" s="3">
        <v>76</v>
      </c>
      <c r="F40" s="3">
        <v>152</v>
      </c>
      <c r="G40" s="3">
        <v>60</v>
      </c>
      <c r="H40" s="3"/>
      <c r="I40" s="3"/>
      <c r="J40" s="3"/>
      <c r="K40" s="3">
        <v>0</v>
      </c>
      <c r="L40" s="3">
        <v>0</v>
      </c>
      <c r="M40" s="3">
        <v>50</v>
      </c>
      <c r="N40" s="3">
        <v>102</v>
      </c>
      <c r="O40" s="3">
        <v>0</v>
      </c>
      <c r="P40" s="3">
        <v>0</v>
      </c>
    </row>
    <row r="41" spans="1:16" ht="25.5" customHeight="1" thickBot="1" x14ac:dyDescent="0.3">
      <c r="A41" s="71" t="s">
        <v>99</v>
      </c>
      <c r="B41" s="20" t="s">
        <v>77</v>
      </c>
      <c r="C41" s="13" t="s">
        <v>134</v>
      </c>
      <c r="D41" s="19">
        <v>144</v>
      </c>
      <c r="E41" s="9"/>
      <c r="F41" s="9">
        <v>144</v>
      </c>
      <c r="G41" s="9"/>
      <c r="H41" s="9"/>
      <c r="I41" s="9"/>
      <c r="J41" s="9"/>
      <c r="K41" s="68">
        <v>0</v>
      </c>
      <c r="L41" s="68">
        <v>0</v>
      </c>
      <c r="M41" s="68">
        <v>0</v>
      </c>
      <c r="N41" s="68">
        <v>144</v>
      </c>
      <c r="O41" s="68">
        <v>0</v>
      </c>
      <c r="P41" s="68">
        <v>0</v>
      </c>
    </row>
    <row r="42" spans="1:16" ht="37.5" customHeight="1" thickBot="1" x14ac:dyDescent="0.3">
      <c r="A42" s="50" t="s">
        <v>100</v>
      </c>
      <c r="B42" s="31" t="s">
        <v>101</v>
      </c>
      <c r="C42" s="38" t="s">
        <v>153</v>
      </c>
      <c r="D42" s="39">
        <f>D43</f>
        <v>234</v>
      </c>
      <c r="E42" s="30">
        <f>E43</f>
        <v>78</v>
      </c>
      <c r="F42" s="30">
        <f>F43</f>
        <v>156</v>
      </c>
      <c r="G42" s="30">
        <f>G43</f>
        <v>80</v>
      </c>
      <c r="H42" s="30">
        <f>H43</f>
        <v>20</v>
      </c>
      <c r="I42" s="30"/>
      <c r="J42" s="30"/>
      <c r="K42" s="30">
        <f t="shared" ref="K42:P42" si="8">K43</f>
        <v>0</v>
      </c>
      <c r="L42" s="30">
        <f t="shared" si="8"/>
        <v>0</v>
      </c>
      <c r="M42" s="30">
        <f t="shared" si="8"/>
        <v>0</v>
      </c>
      <c r="N42" s="30">
        <f t="shared" si="8"/>
        <v>0</v>
      </c>
      <c r="O42" s="30">
        <f t="shared" si="8"/>
        <v>0</v>
      </c>
      <c r="P42" s="30">
        <f t="shared" si="8"/>
        <v>156</v>
      </c>
    </row>
    <row r="43" spans="1:16" ht="33" customHeight="1" thickBot="1" x14ac:dyDescent="0.3">
      <c r="A43" s="72" t="s">
        <v>102</v>
      </c>
      <c r="B43" s="21" t="s">
        <v>103</v>
      </c>
      <c r="C43" s="12" t="s">
        <v>143</v>
      </c>
      <c r="D43" s="26">
        <f>SUM(E43,F43)</f>
        <v>234</v>
      </c>
      <c r="E43" s="3">
        <v>78</v>
      </c>
      <c r="F43" s="3">
        <v>156</v>
      </c>
      <c r="G43" s="3">
        <v>80</v>
      </c>
      <c r="H43" s="3">
        <v>20</v>
      </c>
      <c r="I43" s="3"/>
      <c r="J43" s="3"/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156</v>
      </c>
    </row>
    <row r="44" spans="1:16" ht="25.5" customHeight="1" thickBot="1" x14ac:dyDescent="0.3">
      <c r="A44" s="71" t="s">
        <v>104</v>
      </c>
      <c r="B44" s="20" t="s">
        <v>77</v>
      </c>
      <c r="C44" s="13" t="s">
        <v>37</v>
      </c>
      <c r="D44" s="22">
        <v>72</v>
      </c>
      <c r="E44" s="9"/>
      <c r="F44" s="9">
        <v>72</v>
      </c>
      <c r="G44" s="9"/>
      <c r="H44" s="9"/>
      <c r="I44" s="9"/>
      <c r="J44" s="9"/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72</v>
      </c>
    </row>
    <row r="45" spans="1:16" ht="38.25" customHeight="1" thickBot="1" x14ac:dyDescent="0.3">
      <c r="A45" s="50" t="s">
        <v>105</v>
      </c>
      <c r="B45" s="31" t="s">
        <v>106</v>
      </c>
      <c r="C45" s="38" t="s">
        <v>154</v>
      </c>
      <c r="D45" s="39">
        <f>D46</f>
        <v>330</v>
      </c>
      <c r="E45" s="30">
        <f>E46</f>
        <v>110</v>
      </c>
      <c r="F45" s="30">
        <f>F46</f>
        <v>220</v>
      </c>
      <c r="G45" s="30">
        <f>G46</f>
        <v>94</v>
      </c>
      <c r="H45" s="30"/>
      <c r="I45" s="30"/>
      <c r="J45" s="30"/>
      <c r="K45" s="30">
        <f t="shared" ref="K45:P45" si="9">K46</f>
        <v>0</v>
      </c>
      <c r="L45" s="30">
        <f t="shared" si="9"/>
        <v>86</v>
      </c>
      <c r="M45" s="30">
        <f t="shared" si="9"/>
        <v>134</v>
      </c>
      <c r="N45" s="30">
        <f t="shared" si="9"/>
        <v>0</v>
      </c>
      <c r="O45" s="30">
        <f t="shared" si="9"/>
        <v>0</v>
      </c>
      <c r="P45" s="30">
        <f t="shared" si="9"/>
        <v>0</v>
      </c>
    </row>
    <row r="46" spans="1:16" ht="23.25" customHeight="1" thickBot="1" x14ac:dyDescent="0.3">
      <c r="A46" s="72" t="s">
        <v>107</v>
      </c>
      <c r="B46" s="21" t="s">
        <v>144</v>
      </c>
      <c r="C46" s="12" t="s">
        <v>127</v>
      </c>
      <c r="D46" s="26">
        <f>E46+F46</f>
        <v>330</v>
      </c>
      <c r="E46" s="3">
        <v>110</v>
      </c>
      <c r="F46" s="3">
        <v>220</v>
      </c>
      <c r="G46" s="3">
        <v>94</v>
      </c>
      <c r="H46" s="3"/>
      <c r="I46" s="3"/>
      <c r="J46" s="3"/>
      <c r="K46" s="3">
        <v>0</v>
      </c>
      <c r="L46" s="3">
        <v>86</v>
      </c>
      <c r="M46" s="3">
        <v>134</v>
      </c>
      <c r="N46" s="3">
        <v>0</v>
      </c>
      <c r="O46" s="3">
        <v>0</v>
      </c>
      <c r="P46" s="3">
        <v>0</v>
      </c>
    </row>
    <row r="47" spans="1:16" ht="24" customHeight="1" thickBot="1" x14ac:dyDescent="0.3">
      <c r="A47" s="72" t="s">
        <v>108</v>
      </c>
      <c r="B47" s="21" t="s">
        <v>75</v>
      </c>
      <c r="C47" s="12" t="s">
        <v>127</v>
      </c>
      <c r="D47" s="23">
        <v>144</v>
      </c>
      <c r="E47" s="3"/>
      <c r="F47" s="3">
        <v>144</v>
      </c>
      <c r="G47" s="3"/>
      <c r="H47" s="3"/>
      <c r="I47" s="3"/>
      <c r="J47" s="3"/>
      <c r="K47" s="46">
        <v>0</v>
      </c>
      <c r="L47" s="46">
        <v>36</v>
      </c>
      <c r="M47" s="46">
        <v>108</v>
      </c>
      <c r="N47" s="46">
        <v>0</v>
      </c>
      <c r="O47" s="46">
        <v>0</v>
      </c>
      <c r="P47" s="46">
        <v>0</v>
      </c>
    </row>
    <row r="48" spans="1:16" ht="24" customHeight="1" thickBot="1" x14ac:dyDescent="0.3">
      <c r="A48" s="7" t="s">
        <v>155</v>
      </c>
      <c r="B48" s="18" t="s">
        <v>156</v>
      </c>
      <c r="C48" s="12" t="s">
        <v>201</v>
      </c>
      <c r="D48" s="29"/>
      <c r="E48" s="29"/>
      <c r="F48" s="27" t="s">
        <v>194</v>
      </c>
      <c r="G48" s="3"/>
      <c r="H48" s="3"/>
      <c r="I48" s="3"/>
      <c r="J48" s="3"/>
      <c r="K48" s="3"/>
      <c r="L48" s="3"/>
      <c r="M48" s="3"/>
      <c r="N48" s="3"/>
      <c r="O48" s="3"/>
      <c r="P48" s="8" t="s">
        <v>194</v>
      </c>
    </row>
    <row r="49" spans="1:16" ht="22.5" customHeight="1" thickBot="1" x14ac:dyDescent="0.3">
      <c r="A49" s="7" t="s">
        <v>157</v>
      </c>
      <c r="B49" s="18" t="s">
        <v>145</v>
      </c>
      <c r="C49" s="12"/>
      <c r="D49" s="8"/>
      <c r="E49" s="8"/>
      <c r="F49" s="8" t="s">
        <v>195</v>
      </c>
      <c r="G49" s="3"/>
      <c r="H49" s="3"/>
      <c r="I49" s="3"/>
      <c r="J49" s="3"/>
      <c r="K49" s="3"/>
      <c r="L49" s="3"/>
      <c r="M49" s="3"/>
      <c r="N49" s="3"/>
      <c r="O49" s="3"/>
      <c r="P49" s="8" t="s">
        <v>195</v>
      </c>
    </row>
    <row r="50" spans="1:16" ht="28.5" customHeight="1" thickBot="1" x14ac:dyDescent="0.3">
      <c r="A50" s="58"/>
      <c r="B50" s="66" t="s">
        <v>109</v>
      </c>
      <c r="C50" s="61" t="s">
        <v>205</v>
      </c>
      <c r="D50" s="67" t="e">
        <f>#REF!+#REF!</f>
        <v>#REF!</v>
      </c>
      <c r="E50" s="67" t="e">
        <f>#REF!+#REF!</f>
        <v>#REF!</v>
      </c>
      <c r="F50" s="67" t="e">
        <f>#REF!+#REF!</f>
        <v>#REF!</v>
      </c>
      <c r="G50" s="62" t="e">
        <f>#REF!+#REF!</f>
        <v>#REF!</v>
      </c>
      <c r="H50" s="62">
        <f>H24</f>
        <v>80</v>
      </c>
      <c r="I50" s="62" t="e">
        <f>#REF!</f>
        <v>#REF!</v>
      </c>
      <c r="J50" s="62" t="e">
        <f>#REF!</f>
        <v>#REF!</v>
      </c>
      <c r="K50" s="62" t="e">
        <f>#REF!</f>
        <v>#REF!</v>
      </c>
      <c r="L50" s="62" t="e">
        <f>#REF!</f>
        <v>#REF!</v>
      </c>
      <c r="M50" s="62" t="e">
        <f>#REF!</f>
        <v>#REF!</v>
      </c>
      <c r="N50" s="62" t="e">
        <f>#REF!</f>
        <v>#REF!</v>
      </c>
      <c r="O50" s="62" t="e">
        <f>#REF!</f>
        <v>#REF!</v>
      </c>
      <c r="P50" s="62" t="e">
        <f>#REF!</f>
        <v>#REF!</v>
      </c>
    </row>
    <row r="51" spans="1:16" ht="24" customHeight="1" thickBot="1" x14ac:dyDescent="0.3">
      <c r="A51" s="106" t="s">
        <v>158</v>
      </c>
      <c r="B51" s="107"/>
      <c r="C51" s="107"/>
      <c r="D51" s="107"/>
      <c r="E51" s="108"/>
      <c r="F51" s="82" t="s">
        <v>109</v>
      </c>
      <c r="G51" s="104" t="s">
        <v>110</v>
      </c>
      <c r="H51" s="105"/>
      <c r="I51" s="3">
        <v>11</v>
      </c>
      <c r="J51" s="3">
        <v>11</v>
      </c>
      <c r="K51" s="3">
        <v>8</v>
      </c>
      <c r="L51" s="3">
        <v>11</v>
      </c>
      <c r="M51" s="3">
        <v>7</v>
      </c>
      <c r="N51" s="3">
        <v>8</v>
      </c>
      <c r="O51" s="3">
        <v>9</v>
      </c>
      <c r="P51" s="3">
        <v>8</v>
      </c>
    </row>
    <row r="52" spans="1:16" ht="24" customHeight="1" thickBot="1" x14ac:dyDescent="0.3">
      <c r="A52" s="99"/>
      <c r="B52" s="100"/>
      <c r="C52" s="100"/>
      <c r="D52" s="100"/>
      <c r="E52" s="101"/>
      <c r="F52" s="83"/>
      <c r="G52" s="102" t="s">
        <v>111</v>
      </c>
      <c r="H52" s="103"/>
      <c r="I52" s="3">
        <v>0</v>
      </c>
      <c r="J52" s="3">
        <v>0</v>
      </c>
      <c r="K52" s="3">
        <v>0</v>
      </c>
      <c r="L52" s="3">
        <v>3</v>
      </c>
      <c r="M52" s="3">
        <v>5</v>
      </c>
      <c r="N52" s="3">
        <v>0</v>
      </c>
      <c r="O52" s="3">
        <v>0</v>
      </c>
      <c r="P52" s="3">
        <v>0</v>
      </c>
    </row>
    <row r="53" spans="1:16" ht="32.25" customHeight="1" thickBot="1" x14ac:dyDescent="0.3">
      <c r="A53" s="109" t="s">
        <v>145</v>
      </c>
      <c r="B53" s="110"/>
      <c r="C53" s="110"/>
      <c r="D53" s="110"/>
      <c r="E53" s="111"/>
      <c r="F53" s="83"/>
      <c r="G53" s="102" t="s">
        <v>112</v>
      </c>
      <c r="H53" s="103"/>
      <c r="I53" s="3">
        <v>0</v>
      </c>
      <c r="J53" s="3">
        <v>0</v>
      </c>
      <c r="K53" s="3">
        <v>3</v>
      </c>
      <c r="L53" s="3">
        <v>3</v>
      </c>
      <c r="M53" s="3">
        <v>0</v>
      </c>
      <c r="N53" s="3">
        <v>8</v>
      </c>
      <c r="O53" s="3">
        <v>4</v>
      </c>
      <c r="P53" s="3">
        <v>2</v>
      </c>
    </row>
    <row r="54" spans="1:16" ht="33.75" customHeight="1" thickBot="1" x14ac:dyDescent="0.3">
      <c r="A54" s="99" t="s">
        <v>196</v>
      </c>
      <c r="B54" s="100"/>
      <c r="C54" s="100"/>
      <c r="D54" s="100"/>
      <c r="E54" s="101"/>
      <c r="F54" s="83"/>
      <c r="G54" s="102" t="s">
        <v>113</v>
      </c>
      <c r="H54" s="103"/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4</v>
      </c>
    </row>
    <row r="55" spans="1:16" ht="21.75" customHeight="1" thickBot="1" x14ac:dyDescent="0.3">
      <c r="A55" s="99" t="s">
        <v>198</v>
      </c>
      <c r="B55" s="100"/>
      <c r="C55" s="100"/>
      <c r="D55" s="100"/>
      <c r="E55" s="101"/>
      <c r="F55" s="83"/>
      <c r="G55" s="102" t="s">
        <v>114</v>
      </c>
      <c r="H55" s="103"/>
      <c r="I55" s="3">
        <v>2</v>
      </c>
      <c r="J55" s="3">
        <v>3</v>
      </c>
      <c r="K55" s="3">
        <v>2</v>
      </c>
      <c r="L55" s="3">
        <v>3</v>
      </c>
      <c r="M55" s="3">
        <v>2</v>
      </c>
      <c r="N55" s="3">
        <v>2</v>
      </c>
      <c r="O55" s="3">
        <v>1</v>
      </c>
      <c r="P55" s="3">
        <v>2</v>
      </c>
    </row>
    <row r="56" spans="1:16" ht="24.75" customHeight="1" thickBot="1" x14ac:dyDescent="0.3">
      <c r="A56" s="99" t="s">
        <v>199</v>
      </c>
      <c r="B56" s="100"/>
      <c r="C56" s="100"/>
      <c r="D56" s="100"/>
      <c r="E56" s="101"/>
      <c r="F56" s="83"/>
      <c r="G56" s="102" t="s">
        <v>115</v>
      </c>
      <c r="H56" s="103"/>
      <c r="I56" s="3">
        <v>0</v>
      </c>
      <c r="J56" s="3">
        <v>7</v>
      </c>
      <c r="K56" s="3">
        <v>3</v>
      </c>
      <c r="L56" s="3">
        <v>7</v>
      </c>
      <c r="M56" s="3">
        <v>4</v>
      </c>
      <c r="N56" s="3">
        <v>5</v>
      </c>
      <c r="O56" s="29">
        <v>5</v>
      </c>
      <c r="P56" s="29">
        <v>5</v>
      </c>
    </row>
    <row r="57" spans="1:16" ht="23.25" customHeight="1" thickBot="1" x14ac:dyDescent="0.3">
      <c r="A57" s="112" t="s">
        <v>200</v>
      </c>
      <c r="B57" s="113"/>
      <c r="C57" s="113"/>
      <c r="D57" s="113"/>
      <c r="E57" s="114"/>
      <c r="F57" s="84"/>
      <c r="G57" s="102" t="s">
        <v>116</v>
      </c>
      <c r="H57" s="103"/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</row>
    <row r="58" spans="1:16" ht="15.75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1:16" ht="18.75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ht="18.7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ht="18.7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ht="18.75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18.7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ht="18.75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ht="18.7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ht="18.7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1:16" ht="18.75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1:16" ht="18.7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1:16" ht="18.7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1:16" ht="18.75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1:16" ht="18.7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</sheetData>
  <mergeCells count="40">
    <mergeCell ref="G54:H54"/>
    <mergeCell ref="A55:E55"/>
    <mergeCell ref="G55:H55"/>
    <mergeCell ref="N4:N5"/>
    <mergeCell ref="O4:O5"/>
    <mergeCell ref="A51:E51"/>
    <mergeCell ref="F51:F57"/>
    <mergeCell ref="G51:H51"/>
    <mergeCell ref="A52:E52"/>
    <mergeCell ref="G52:H52"/>
    <mergeCell ref="A56:E56"/>
    <mergeCell ref="G56:H56"/>
    <mergeCell ref="A57:E57"/>
    <mergeCell ref="G57:H57"/>
    <mergeCell ref="A53:E53"/>
    <mergeCell ref="G53:H53"/>
    <mergeCell ref="P4:P5"/>
    <mergeCell ref="G5:G6"/>
    <mergeCell ref="H5:H6"/>
    <mergeCell ref="J4:J5"/>
    <mergeCell ref="K4:K5"/>
    <mergeCell ref="L4:L5"/>
    <mergeCell ref="M4:M5"/>
    <mergeCell ref="I4:I5"/>
    <mergeCell ref="A54:E54"/>
    <mergeCell ref="C1:P1"/>
    <mergeCell ref="A2:A6"/>
    <mergeCell ref="B2:B6"/>
    <mergeCell ref="C2:C6"/>
    <mergeCell ref="D2:H2"/>
    <mergeCell ref="I2:P2"/>
    <mergeCell ref="D3:D6"/>
    <mergeCell ref="E3:E6"/>
    <mergeCell ref="F3:H3"/>
    <mergeCell ref="I3:J3"/>
    <mergeCell ref="K3:L3"/>
    <mergeCell ref="M3:N3"/>
    <mergeCell ref="O3:P3"/>
    <mergeCell ref="F4:F6"/>
    <mergeCell ref="G4:H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23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 курс прием 2018-2019</vt:lpstr>
      <vt:lpstr>Лист1</vt:lpstr>
      <vt:lpstr>'4 курс прием 2018-2019'!Область_печати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IVoronezhskaia</cp:lastModifiedBy>
  <cp:revision>0</cp:revision>
  <cp:lastPrinted>2021-06-19T01:11:24Z</cp:lastPrinted>
  <dcterms:created xsi:type="dcterms:W3CDTF">2016-03-15T00:03:54Z</dcterms:created>
  <dcterms:modified xsi:type="dcterms:W3CDTF">2022-05-03T00:10:22Z</dcterms:modified>
  <dc:language>ru-RU</dc:language>
</cp:coreProperties>
</file>