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15480" windowHeight="8190"/>
  </bookViews>
  <sheets>
    <sheet name=" 1-4 курс 2018-2019" sheetId="3" r:id="rId1"/>
    <sheet name="Лист1" sheetId="4" r:id="rId2"/>
  </sheets>
  <definedNames>
    <definedName name="_xlnm.Print_Area" localSheetId="0">' 1-4 курс 2018-2019'!$A$1:$S$101</definedName>
  </definedNames>
  <calcPr calcId="162913" iterateDelta="1E-4"/>
</workbook>
</file>

<file path=xl/calcChain.xml><?xml version="1.0" encoding="utf-8"?>
<calcChain xmlns="http://schemas.openxmlformats.org/spreadsheetml/2006/main">
  <c r="F10" i="3" l="1"/>
  <c r="G10" i="3"/>
  <c r="H10" i="3"/>
  <c r="AD91" i="3"/>
  <c r="AC91" i="3"/>
  <c r="AB91" i="3"/>
  <c r="AA91" i="3"/>
  <c r="Z91" i="3"/>
  <c r="Y91" i="3"/>
  <c r="J51" i="3"/>
  <c r="D26" i="3" l="1"/>
  <c r="D36" i="3"/>
  <c r="F20" i="3"/>
  <c r="G20" i="3"/>
  <c r="H20" i="3"/>
  <c r="J91" i="3"/>
  <c r="K91" i="3"/>
  <c r="O84" i="3"/>
  <c r="P84" i="3"/>
  <c r="Q84" i="3"/>
  <c r="R84" i="3"/>
  <c r="S84" i="3"/>
  <c r="N84" i="3"/>
  <c r="O80" i="3"/>
  <c r="P80" i="3"/>
  <c r="Q80" i="3"/>
  <c r="R80" i="3"/>
  <c r="S80" i="3"/>
  <c r="N80" i="3"/>
  <c r="O77" i="3"/>
  <c r="P77" i="3"/>
  <c r="Q77" i="3"/>
  <c r="R77" i="3"/>
  <c r="S77" i="3"/>
  <c r="N77" i="3"/>
  <c r="O72" i="3"/>
  <c r="P72" i="3"/>
  <c r="Q72" i="3"/>
  <c r="R72" i="3"/>
  <c r="S72" i="3"/>
  <c r="N72" i="3"/>
  <c r="O67" i="3"/>
  <c r="P67" i="3"/>
  <c r="Q67" i="3"/>
  <c r="R67" i="3"/>
  <c r="N67" i="3"/>
  <c r="O62" i="3"/>
  <c r="P62" i="3"/>
  <c r="Q62" i="3"/>
  <c r="R62" i="3"/>
  <c r="S62" i="3"/>
  <c r="N62" i="3"/>
  <c r="O57" i="3"/>
  <c r="P57" i="3"/>
  <c r="Q57" i="3"/>
  <c r="R57" i="3"/>
  <c r="S57" i="3"/>
  <c r="N57" i="3"/>
  <c r="O52" i="3"/>
  <c r="P52" i="3"/>
  <c r="Q52" i="3"/>
  <c r="R52" i="3"/>
  <c r="S52" i="3"/>
  <c r="O36" i="3"/>
  <c r="P36" i="3"/>
  <c r="Q36" i="3"/>
  <c r="R36" i="3"/>
  <c r="S36" i="3"/>
  <c r="N36" i="3"/>
  <c r="O32" i="3"/>
  <c r="P32" i="3"/>
  <c r="Q32" i="3"/>
  <c r="R32" i="3"/>
  <c r="S32" i="3"/>
  <c r="O26" i="3"/>
  <c r="P26" i="3"/>
  <c r="Q26" i="3"/>
  <c r="R26" i="3"/>
  <c r="S26" i="3"/>
  <c r="N26" i="3"/>
  <c r="E84" i="3"/>
  <c r="F84" i="3"/>
  <c r="G84" i="3"/>
  <c r="H84" i="3"/>
  <c r="D84" i="3"/>
  <c r="E80" i="3"/>
  <c r="F80" i="3"/>
  <c r="G80" i="3"/>
  <c r="H80" i="3"/>
  <c r="D80" i="3"/>
  <c r="E77" i="3"/>
  <c r="F77" i="3"/>
  <c r="G77" i="3"/>
  <c r="H77" i="3"/>
  <c r="I77" i="3"/>
  <c r="D77" i="3"/>
  <c r="E72" i="3"/>
  <c r="F72" i="3"/>
  <c r="G72" i="3"/>
  <c r="H72" i="3"/>
  <c r="D72" i="3"/>
  <c r="E67" i="3"/>
  <c r="F67" i="3"/>
  <c r="G67" i="3"/>
  <c r="H67" i="3"/>
  <c r="D67" i="3"/>
  <c r="E62" i="3"/>
  <c r="F62" i="3"/>
  <c r="G62" i="3"/>
  <c r="H62" i="3"/>
  <c r="D62" i="3"/>
  <c r="E57" i="3"/>
  <c r="F57" i="3"/>
  <c r="G57" i="3"/>
  <c r="H57" i="3"/>
  <c r="I57" i="3"/>
  <c r="D57" i="3"/>
  <c r="E52" i="3"/>
  <c r="F52" i="3"/>
  <c r="G52" i="3"/>
  <c r="H52" i="3"/>
  <c r="I52" i="3"/>
  <c r="E36" i="3"/>
  <c r="F36" i="3"/>
  <c r="G36" i="3"/>
  <c r="H36" i="3"/>
  <c r="D52" i="3"/>
  <c r="E32" i="3"/>
  <c r="F32" i="3"/>
  <c r="G32" i="3"/>
  <c r="H32" i="3"/>
  <c r="D32" i="3"/>
  <c r="E26" i="3"/>
  <c r="F26" i="3"/>
  <c r="G26" i="3"/>
  <c r="H26" i="3"/>
  <c r="F9" i="3" l="1"/>
  <c r="H9" i="3"/>
  <c r="I51" i="3"/>
  <c r="I35" i="3" s="1"/>
  <c r="I25" i="3" s="1"/>
  <c r="I91" i="3" s="1"/>
  <c r="E51" i="3"/>
  <c r="E35" i="3" s="1"/>
  <c r="E25" i="3" s="1"/>
  <c r="E91" i="3" s="1"/>
  <c r="G9" i="3"/>
  <c r="D51" i="3"/>
  <c r="D35" i="3" s="1"/>
  <c r="D25" i="3" s="1"/>
  <c r="H51" i="3"/>
  <c r="H35" i="3" s="1"/>
  <c r="H25" i="3" s="1"/>
  <c r="F51" i="3"/>
  <c r="F35" i="3" s="1"/>
  <c r="F25" i="3" s="1"/>
  <c r="G51" i="3"/>
  <c r="G35" i="3" s="1"/>
  <c r="G25" i="3" s="1"/>
  <c r="Q51" i="3"/>
  <c r="Q35" i="3" s="1"/>
  <c r="Q25" i="3" s="1"/>
  <c r="P51" i="3"/>
  <c r="P35" i="3" s="1"/>
  <c r="P25" i="3" s="1"/>
  <c r="R51" i="3"/>
  <c r="R35" i="3" s="1"/>
  <c r="R25" i="3" s="1"/>
  <c r="S51" i="3"/>
  <c r="S35" i="3" s="1"/>
  <c r="S25" i="3" s="1"/>
  <c r="O51" i="3"/>
  <c r="O35" i="3" s="1"/>
  <c r="O25" i="3" s="1"/>
  <c r="N52" i="3" l="1"/>
  <c r="N51" i="3" s="1"/>
  <c r="N35" i="3" s="1"/>
  <c r="N32" i="3"/>
  <c r="N25" i="3" l="1"/>
  <c r="D20" i="3"/>
  <c r="D10" i="3"/>
  <c r="G91" i="3"/>
  <c r="M10" i="3"/>
  <c r="L10" i="3"/>
  <c r="M20" i="3"/>
  <c r="L20" i="3"/>
  <c r="D9" i="3" l="1"/>
  <c r="H91" i="3"/>
  <c r="F91" i="3"/>
  <c r="L9" i="3"/>
  <c r="L91" i="3" s="1"/>
  <c r="M9" i="3"/>
  <c r="M91" i="3" s="1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D39" i="4" s="1"/>
  <c r="P39" i="4"/>
  <c r="O39" i="4"/>
  <c r="N39" i="4"/>
  <c r="M39" i="4"/>
  <c r="L39" i="4"/>
  <c r="K39" i="4"/>
  <c r="G39" i="4"/>
  <c r="F39" i="4"/>
  <c r="E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K28" i="4"/>
  <c r="G28" i="4"/>
  <c r="G24" i="4" s="1"/>
  <c r="F28" i="4"/>
  <c r="E28" i="4"/>
  <c r="D26" i="4"/>
  <c r="D25" i="4" s="1"/>
  <c r="P25" i="4"/>
  <c r="O25" i="4"/>
  <c r="N25" i="4"/>
  <c r="M25" i="4"/>
  <c r="L25" i="4"/>
  <c r="K25" i="4"/>
  <c r="G25" i="4"/>
  <c r="F25" i="4"/>
  <c r="F24" i="4" s="1"/>
  <c r="E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K24" i="4" l="1"/>
  <c r="F8" i="4"/>
  <c r="M24" i="4"/>
  <c r="M8" i="4" s="1"/>
  <c r="E24" i="4"/>
  <c r="E8" i="4" s="1"/>
  <c r="L24" i="4"/>
  <c r="O24" i="4"/>
  <c r="O8" i="4" s="1"/>
  <c r="N24" i="4"/>
  <c r="N8" i="4" s="1"/>
  <c r="K8" i="4"/>
  <c r="D9" i="4"/>
  <c r="D24" i="4"/>
  <c r="G8" i="4"/>
  <c r="L8" i="4"/>
  <c r="P24" i="4"/>
  <c r="P8" i="4" s="1"/>
  <c r="G50" i="4"/>
  <c r="D8" i="4" l="1"/>
</calcChain>
</file>

<file path=xl/sharedStrings.xml><?xml version="1.0" encoding="utf-8"?>
<sst xmlns="http://schemas.openxmlformats.org/spreadsheetml/2006/main" count="467" uniqueCount="296">
  <si>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</si>
  <si>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</si>
  <si>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</si>
  <si>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</si>
  <si>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</si>
  <si>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</si>
  <si>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</si>
  <si>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</si>
  <si>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</si>
  <si>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</si>
  <si>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</si>
  <si>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</si>
  <si>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</si>
  <si>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</si>
  <si>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</si>
  <si>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</si>
  <si>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</si>
  <si>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</si>
  <si>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</si>
  <si>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</si>
  <si>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</si>
  <si>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</si>
  <si>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</si>
  <si>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</si>
  <si>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</si>
  <si>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</si>
  <si>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Химия</t>
  </si>
  <si>
    <t>ОГСЭ.00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</si>
  <si>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</si>
  <si>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</si>
  <si>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</si>
  <si>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</si>
  <si>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</si>
  <si>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</si>
  <si>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</si>
  <si>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</si>
  <si>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</si>
  <si>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ЕН.01</t>
  </si>
  <si>
    <t>ЕН.02</t>
  </si>
  <si>
    <t>Экологические основы природопользования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</si>
  <si>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</si>
  <si>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</si>
  <si>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</si>
  <si>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</si>
  <si>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</si>
  <si>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</si>
  <si>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</si>
  <si>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</si>
  <si>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</si>
  <si>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</si>
  <si>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</si>
  <si>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</si>
  <si>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</si>
  <si>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</si>
  <si>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</si>
  <si>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</si>
  <si>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</si>
  <si>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</si>
  <si>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</si>
  <si>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</si>
  <si>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</si>
  <si>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</si>
  <si>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</si>
  <si>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</si>
  <si>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</si>
  <si>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</si>
  <si>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</si>
  <si>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</si>
  <si>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</si>
  <si>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</si>
  <si>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</si>
  <si>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</si>
  <si>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</si>
  <si>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</si>
  <si>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</si>
  <si>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</si>
  <si>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</si>
  <si>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</si>
  <si>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</si>
  <si>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</si>
  <si>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</si>
  <si>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</si>
  <si>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</si>
  <si>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</si>
  <si>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</si>
  <si>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</si>
  <si>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</si>
  <si>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</si>
  <si>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</si>
  <si>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</si>
  <si>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</si>
  <si>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</si>
  <si>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</si>
  <si>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</si>
  <si>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</si>
  <si>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</si>
  <si>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</si>
  <si>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</si>
  <si>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</si>
  <si>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</si>
  <si>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</si>
  <si>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</si>
  <si>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</si>
  <si>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</si>
  <si>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</si>
  <si>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</si>
  <si>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</si>
  <si>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</si>
  <si>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</si>
  <si>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</si>
  <si>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</si>
  <si>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</si>
  <si>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</si>
  <si>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</si>
  <si>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</si>
  <si>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</si>
  <si>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</si>
  <si>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</si>
  <si>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</si>
  <si>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</si>
  <si>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</si>
  <si>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-,ДЗ,-,-,-,-,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</si>
  <si>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</si>
  <si>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</si>
  <si>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</si>
  <si>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</si>
  <si>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</si>
  <si>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</si>
  <si>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</si>
  <si>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</si>
  <si>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</si>
  <si>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</si>
  <si>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</si>
  <si>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</si>
  <si>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</si>
  <si>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</si>
  <si>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</si>
  <si>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</si>
  <si>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</si>
  <si>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</si>
  <si>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</si>
  <si>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</si>
  <si>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</si>
  <si>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</si>
  <si>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</si>
  <si>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</si>
  <si>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</si>
  <si>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</si>
  <si>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</si>
  <si>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</si>
  <si>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</si>
  <si>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</si>
  <si>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з, ДЗ</t>
  </si>
  <si>
    <t>з/з/з/з/з/ДЗ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</si>
  <si>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</si>
  <si>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</si>
  <si>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</si>
  <si>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</si>
  <si>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</si>
  <si>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</si>
  <si>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</si>
  <si>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</si>
  <si>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</si>
  <si>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</si>
  <si>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</si>
  <si>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</si>
  <si>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</si>
  <si>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</si>
  <si>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</si>
  <si>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</si>
  <si>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</si>
  <si>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</si>
  <si>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</si>
  <si>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</si>
  <si>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</si>
  <si>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</si>
  <si>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</si>
  <si>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</si>
  <si>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</si>
  <si>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</si>
  <si>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</si>
  <si>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</si>
  <si>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</si>
  <si>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</si>
  <si>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</si>
  <si>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</si>
  <si>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</si>
  <si>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</si>
  <si>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</si>
  <si>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</si>
  <si>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</si>
  <si>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</si>
  <si>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</si>
  <si>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Объем образовательной нагрузки</t>
  </si>
  <si>
    <t>Во взаимодействии с преподавателем</t>
  </si>
  <si>
    <t>Всего учебных занятий</t>
  </si>
  <si>
    <t>Теоретическое обучение</t>
  </si>
  <si>
    <t xml:space="preserve"> лабораторных  и практических  занятий</t>
  </si>
  <si>
    <t xml:space="preserve">По практике производственной и учебной </t>
  </si>
  <si>
    <t>Промежуточная аттестация</t>
  </si>
  <si>
    <t>Нагрузка на дисциплины и МДК</t>
  </si>
  <si>
    <t xml:space="preserve">в т.ч. по дисциплинам и МДК </t>
  </si>
  <si>
    <t>Распределение  учебной  нагрузки по курсам и семестрам (час.в семестр)</t>
  </si>
  <si>
    <t>4</t>
  </si>
  <si>
    <t>0.00</t>
  </si>
  <si>
    <t>Э,Э</t>
  </si>
  <si>
    <t>Астрономия</t>
  </si>
  <si>
    <t>Профессиональная подготовка</t>
  </si>
  <si>
    <t>Общий гуманитарный и социально-экономический   цикл</t>
  </si>
  <si>
    <t>Иностранный язык в профессиональной деятельности</t>
  </si>
  <si>
    <t>Психология общения</t>
  </si>
  <si>
    <t>Математический и общий естественнонаучный   цикл</t>
  </si>
  <si>
    <t>Общепрофессиональный цикл</t>
  </si>
  <si>
    <t xml:space="preserve">Микробиология, физиология питания, санитария и гигиена </t>
  </si>
  <si>
    <t>Техническое оснащение организаций питания</t>
  </si>
  <si>
    <t>Организация обслуживания</t>
  </si>
  <si>
    <t>Профессиональный цикл</t>
  </si>
  <si>
    <t>Организация и ведение процессов приготовления  и подготовки к реализации полуфабрикатов для блюд, кулинарных изделий сложного ассортимента</t>
  </si>
  <si>
    <t xml:space="preserve">Организация процессов приготовления, подготовки к реализации кулинарных полуфабрикатов </t>
  </si>
  <si>
    <t>МДК.01.02</t>
  </si>
  <si>
    <t xml:space="preserve">Процессы приготовления, подготовки к реализации кулинарных полуфабрикатов </t>
  </si>
  <si>
    <t>УП.01</t>
  </si>
  <si>
    <t>Производственная практика (по профилю специальности)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</si>
  <si>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</si>
  <si>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</si>
  <si>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МДК.02.02</t>
  </si>
  <si>
    <t>Процессы приготовления, подготовки к реализации горячих блюд, кулинарных изделий, закусок сложного ассортимента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</si>
  <si>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</si>
  <si>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</si>
  <si>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МДК.03.02</t>
  </si>
  <si>
    <t>Процессы приготовления, подготовки к реализации холодных блюд, кулинарных изделий, закусок сложного ассортимента</t>
  </si>
  <si>
    <t>Организация и ведение процессов 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</si>
  <si>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МДК.04.02</t>
  </si>
  <si>
    <t>Организация процессов  приготовления,  подготовки к реализации холодных и горячих десертов, напитков сложного ассортимента</t>
  </si>
  <si>
    <t>Процессы  приготовления,  подготовки к реализации холодных и горячих десертов, напитков сложного ассортимента</t>
  </si>
  <si>
    <t>УП.04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</si>
  <si>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</si>
  <si>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</si>
  <si>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</si>
  <si>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подготовки к реализации хлебобулочных, мучных кондитерских изделий сложного ассортимента</t>
  </si>
  <si>
    <t>УП.05</t>
  </si>
  <si>
    <t>Организация  и контроль текущей деятельности подчиненного персонала</t>
  </si>
  <si>
    <t>Оперативное управление текущей деятельностью подчиненного персонала</t>
  </si>
  <si>
    <t>ПП.07</t>
  </si>
  <si>
    <t>ПМ.08</t>
  </si>
  <si>
    <t>МДК.08.01</t>
  </si>
  <si>
    <t>Выполнение работ по профессии  Кондитер</t>
  </si>
  <si>
    <t>УП.08</t>
  </si>
  <si>
    <t>ПП.08</t>
  </si>
  <si>
    <t>-,ДЗ</t>
  </si>
  <si>
    <t>Физика</t>
  </si>
  <si>
    <t>ОДБ.09</t>
  </si>
  <si>
    <t>Биология</t>
  </si>
  <si>
    <t>Способы поиска работы и трудоустройства/Социальная адаптация и основы социально-правовых знаний</t>
  </si>
  <si>
    <t>9 нед    324 час</t>
  </si>
  <si>
    <t>10,5 нед.    378 час.</t>
  </si>
  <si>
    <t>12 нед. 432 час.</t>
  </si>
  <si>
    <t>19,5 нед.     702 час.</t>
  </si>
  <si>
    <t>216</t>
  </si>
  <si>
    <t>-, -,-,ДЗ,-,-,</t>
  </si>
  <si>
    <t>-, -,ДЗ,-,-,-,</t>
  </si>
  <si>
    <t>Эм,-,-,-,-,-,</t>
  </si>
  <si>
    <t>-,-,-,Эм,-,-,</t>
  </si>
  <si>
    <t>-,Эм,-,-,-,-,</t>
  </si>
  <si>
    <t>-,-,Эм,-,-,-,</t>
  </si>
  <si>
    <t>-,-,-,-,Эм,-,</t>
  </si>
  <si>
    <t>-,-,-,-,-,Эм</t>
  </si>
  <si>
    <t>-,-,-,-,-,ДЗ,</t>
  </si>
  <si>
    <t>Э,-,-,-,-,-</t>
  </si>
  <si>
    <t>9,5 нед.    342 час.</t>
  </si>
  <si>
    <t>14,5нед.    522час.</t>
  </si>
  <si>
    <t>-, -,-,Э,-,-,</t>
  </si>
  <si>
    <t>1Э/3ДЗ</t>
  </si>
  <si>
    <t>5Э/5ДЗ</t>
  </si>
  <si>
    <t>5Э/8ДЗ</t>
  </si>
  <si>
    <t>ОП.12</t>
  </si>
  <si>
    <t>3</t>
  </si>
  <si>
    <t>Выполнение работ  по профессии Повар 16675</t>
  </si>
  <si>
    <t>Выполнение работ по профессии Кондитер 12901</t>
  </si>
  <si>
    <t>Профессиональная   подготовка</t>
  </si>
  <si>
    <t>-, Э</t>
  </si>
  <si>
    <t>-,-,-,-,Э,-,</t>
  </si>
  <si>
    <t>Выполнение  выпускной квалификационной работы с  18.05.2022 г. по  14.06.2022 г.                                           (всего 4 недели)</t>
  </si>
  <si>
    <t xml:space="preserve">Выпускная квалификационная работа.  Дипломная работа. </t>
  </si>
  <si>
    <t>Государственный экзамен (демонстрационный экзамен)</t>
  </si>
  <si>
    <t>Защита выпускной квалификационной работы и Государственный экзамен (демонстрационный экзамен) с 15.06.2022 г. по 28.06.2022 г. (всего 2 недели)</t>
  </si>
  <si>
    <t>дифференцированных зачетов</t>
  </si>
  <si>
    <t>/3ДЗ</t>
  </si>
  <si>
    <t>1Э/1ДЗ</t>
  </si>
  <si>
    <t>6Э/8ДЗ</t>
  </si>
  <si>
    <t>6Эм/2Эк/18ДЗ</t>
  </si>
  <si>
    <t>6Эм/2Эк/6Э/26ДЗ</t>
  </si>
  <si>
    <t>6Эм/2Эк/8Э/30ДЗ</t>
  </si>
  <si>
    <t>6Эм/2Эк/13Э/38ДЗ</t>
  </si>
  <si>
    <t>5940</t>
  </si>
  <si>
    <t>43.02.15 Поварское и кондитерское дело (начало подготовки 2018-2019 уч.год)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</si>
</sst>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1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4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justify" vertical="center" wrapText="1"/>
    </xf>
    <xf numFmtId="49" fontId="2" fillId="11" borderId="4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justify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vertical="center" wrapText="1"/>
    </xf>
    <xf numFmtId="49" fontId="2" fillId="12" borderId="2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12" borderId="4" xfId="0" applyNumberFormat="1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vertical="center" wrapText="1"/>
    </xf>
    <xf numFmtId="49" fontId="2" fillId="14" borderId="4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14" borderId="2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1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12" borderId="4" xfId="0" applyNumberFormat="1" applyFont="1" applyFill="1" applyBorder="1" applyAlignment="1">
      <alignment horizontal="center" vertical="center" wrapText="1"/>
    </xf>
    <xf numFmtId="0" fontId="2" fillId="14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14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49" fontId="2" fillId="12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3" fillId="0" borderId="10" xfId="0" applyFont="1" applyBorder="1" applyAlignment="1"/>
    <xf numFmtId="0" fontId="4" fillId="0" borderId="10" xfId="0" applyFont="1" applyBorder="1" applyAlignment="1"/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101"/>
  <sheetViews>
    <sheetView tabSelected="1" view="pageBreakPreview" topLeftCell="A76" zoomScale="75" zoomScaleNormal="85" zoomScaleSheetLayoutView="75" workbookViewId="0">
      <selection activeCell="L54" sqref="L54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4" width="13.28515625" customWidth="1"/>
    <col min="5" max="5" width="12" customWidth="1"/>
    <col min="6" max="6" width="10.28515625" customWidth="1"/>
    <col min="7" max="10" width="11.28515625" customWidth="1"/>
    <col min="11" max="11" width="10.140625" customWidth="1"/>
    <col min="12" max="12" width="9.85546875" customWidth="1"/>
    <col min="13" max="13" width="10.42578125" customWidth="1"/>
    <col min="14" max="14" width="11" customWidth="1"/>
    <col min="15" max="15" width="10.28515625" customWidth="1"/>
    <col min="16" max="16" width="10.85546875" customWidth="1"/>
    <col min="17" max="17" width="10.140625" customWidth="1"/>
    <col min="18" max="18" width="10.42578125" customWidth="1"/>
    <col min="19" max="19" width="10.28515625" customWidth="1"/>
  </cols>
  <sheetData>
    <row r="1" spans="1:29" ht="25.5" customHeight="1" thickBot="1" x14ac:dyDescent="0.35">
      <c r="B1" s="28" t="s">
        <v>139</v>
      </c>
      <c r="C1" s="199" t="s">
        <v>295</v>
      </c>
      <c r="D1" s="199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9" ht="18.75" customHeight="1" thickBot="1" x14ac:dyDescent="0.3">
      <c r="A2" s="178" t="s">
        <v>0</v>
      </c>
      <c r="B2" s="178" t="s">
        <v>1</v>
      </c>
      <c r="C2" s="164" t="s">
        <v>2</v>
      </c>
      <c r="D2" s="192" t="s">
        <v>193</v>
      </c>
      <c r="E2" s="167" t="s">
        <v>110</v>
      </c>
      <c r="F2" s="168"/>
      <c r="G2" s="168"/>
      <c r="H2" s="168"/>
      <c r="I2" s="168"/>
      <c r="J2" s="168"/>
      <c r="K2" s="169"/>
      <c r="L2" s="198" t="s">
        <v>202</v>
      </c>
      <c r="M2" s="198"/>
      <c r="N2" s="198"/>
      <c r="O2" s="198"/>
      <c r="P2" s="198"/>
      <c r="Q2" s="198"/>
      <c r="R2" s="198"/>
      <c r="S2" s="198"/>
    </row>
    <row r="3" spans="1:29" ht="30" customHeight="1" thickBot="1" x14ac:dyDescent="0.3">
      <c r="A3" s="179"/>
      <c r="B3" s="179"/>
      <c r="C3" s="165"/>
      <c r="D3" s="193"/>
      <c r="E3" s="170" t="s">
        <v>111</v>
      </c>
      <c r="F3" s="167" t="s">
        <v>194</v>
      </c>
      <c r="G3" s="168"/>
      <c r="H3" s="168"/>
      <c r="I3" s="168"/>
      <c r="J3" s="168"/>
      <c r="K3" s="169"/>
      <c r="L3" s="198" t="s">
        <v>6</v>
      </c>
      <c r="M3" s="198"/>
      <c r="N3" s="198" t="s">
        <v>7</v>
      </c>
      <c r="O3" s="198"/>
      <c r="P3" s="198" t="s">
        <v>8</v>
      </c>
      <c r="Q3" s="198"/>
      <c r="R3" s="198" t="s">
        <v>9</v>
      </c>
      <c r="S3" s="198"/>
    </row>
    <row r="4" spans="1:29" ht="30" customHeight="1" thickBot="1" x14ac:dyDescent="0.3">
      <c r="A4" s="179"/>
      <c r="B4" s="179"/>
      <c r="C4" s="165"/>
      <c r="D4" s="193"/>
      <c r="E4" s="174"/>
      <c r="F4" s="167" t="s">
        <v>200</v>
      </c>
      <c r="G4" s="168"/>
      <c r="H4" s="168"/>
      <c r="I4" s="168"/>
      <c r="J4" s="170" t="s">
        <v>198</v>
      </c>
      <c r="K4" s="175" t="s">
        <v>199</v>
      </c>
      <c r="L4" s="58"/>
      <c r="M4" s="58"/>
      <c r="N4" s="58"/>
      <c r="O4" s="58"/>
      <c r="P4" s="58"/>
      <c r="Q4" s="58"/>
      <c r="R4" s="58"/>
      <c r="S4" s="58"/>
      <c r="T4" s="67"/>
    </row>
    <row r="5" spans="1:29" ht="12.75" customHeight="1" thickBot="1" x14ac:dyDescent="0.3">
      <c r="A5" s="179"/>
      <c r="B5" s="179"/>
      <c r="C5" s="165"/>
      <c r="D5" s="193"/>
      <c r="E5" s="174"/>
      <c r="F5" s="170" t="s">
        <v>195</v>
      </c>
      <c r="G5" s="167" t="s">
        <v>201</v>
      </c>
      <c r="H5" s="168"/>
      <c r="I5" s="168"/>
      <c r="J5" s="174"/>
      <c r="K5" s="176"/>
      <c r="L5" s="184" t="s">
        <v>11</v>
      </c>
      <c r="M5" s="184" t="s">
        <v>12</v>
      </c>
      <c r="N5" s="184" t="s">
        <v>13</v>
      </c>
      <c r="O5" s="184" t="s">
        <v>14</v>
      </c>
      <c r="P5" s="184" t="s">
        <v>15</v>
      </c>
      <c r="Q5" s="184" t="s">
        <v>16</v>
      </c>
      <c r="R5" s="184" t="s">
        <v>17</v>
      </c>
      <c r="S5" s="184" t="s">
        <v>18</v>
      </c>
    </row>
    <row r="6" spans="1:29" ht="16.5" customHeight="1" x14ac:dyDescent="0.25">
      <c r="A6" s="179"/>
      <c r="B6" s="179"/>
      <c r="C6" s="165"/>
      <c r="D6" s="193"/>
      <c r="E6" s="174"/>
      <c r="F6" s="174"/>
      <c r="G6" s="170" t="s">
        <v>196</v>
      </c>
      <c r="H6" s="170" t="s">
        <v>197</v>
      </c>
      <c r="I6" s="172" t="s">
        <v>19</v>
      </c>
      <c r="J6" s="174"/>
      <c r="K6" s="176"/>
      <c r="L6" s="185"/>
      <c r="M6" s="185"/>
      <c r="N6" s="185"/>
      <c r="O6" s="185"/>
      <c r="P6" s="185"/>
      <c r="Q6" s="185"/>
      <c r="R6" s="185"/>
      <c r="S6" s="185"/>
      <c r="T6" s="68"/>
    </row>
    <row r="7" spans="1:29" ht="105.75" customHeight="1" thickBot="1" x14ac:dyDescent="0.3">
      <c r="A7" s="180"/>
      <c r="B7" s="180"/>
      <c r="C7" s="166"/>
      <c r="D7" s="194"/>
      <c r="E7" s="171"/>
      <c r="F7" s="171"/>
      <c r="G7" s="171"/>
      <c r="H7" s="171"/>
      <c r="I7" s="173"/>
      <c r="J7" s="171"/>
      <c r="K7" s="177"/>
      <c r="L7" s="3" t="s">
        <v>113</v>
      </c>
      <c r="M7" s="3" t="s">
        <v>114</v>
      </c>
      <c r="N7" s="3" t="s">
        <v>256</v>
      </c>
      <c r="O7" s="3" t="s">
        <v>257</v>
      </c>
      <c r="P7" s="3" t="s">
        <v>269</v>
      </c>
      <c r="Q7" s="3" t="s">
        <v>270</v>
      </c>
      <c r="R7" s="3" t="s">
        <v>254</v>
      </c>
      <c r="S7" s="3" t="s">
        <v>255</v>
      </c>
      <c r="T7" s="69"/>
      <c r="U7" s="70"/>
    </row>
    <row r="8" spans="1:29" ht="16.5" thickBot="1" x14ac:dyDescent="0.3">
      <c r="A8" s="4">
        <v>1</v>
      </c>
      <c r="B8" s="2">
        <v>2</v>
      </c>
      <c r="C8" s="5" t="s">
        <v>276</v>
      </c>
      <c r="D8" s="5" t="s">
        <v>203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12</v>
      </c>
      <c r="L8" s="1">
        <v>13</v>
      </c>
      <c r="M8" s="1">
        <v>14</v>
      </c>
      <c r="N8" s="1">
        <v>15</v>
      </c>
      <c r="O8" s="1">
        <v>16</v>
      </c>
      <c r="P8" s="1">
        <v>17</v>
      </c>
      <c r="Q8" s="1">
        <v>18</v>
      </c>
      <c r="R8" s="1">
        <v>19</v>
      </c>
      <c r="S8" s="1">
        <v>20</v>
      </c>
    </row>
    <row r="9" spans="1:29" s="30" customFormat="1" ht="30" customHeight="1" thickBot="1" x14ac:dyDescent="0.3">
      <c r="A9" s="78" t="s">
        <v>204</v>
      </c>
      <c r="B9" s="79" t="s">
        <v>140</v>
      </c>
      <c r="C9" s="80" t="s">
        <v>274</v>
      </c>
      <c r="D9" s="81">
        <f>SUM(D10,D20)</f>
        <v>1404</v>
      </c>
      <c r="E9" s="81"/>
      <c r="F9" s="81">
        <f t="shared" ref="F9:H9" si="0">SUM(F10,F20)</f>
        <v>1404</v>
      </c>
      <c r="G9" s="81">
        <f t="shared" si="0"/>
        <v>849</v>
      </c>
      <c r="H9" s="81">
        <f t="shared" si="0"/>
        <v>555</v>
      </c>
      <c r="I9" s="82"/>
      <c r="J9" s="82"/>
      <c r="K9" s="82">
        <v>72</v>
      </c>
      <c r="L9" s="82">
        <f>L10+L20</f>
        <v>576</v>
      </c>
      <c r="M9" s="81">
        <f>M10+M20</f>
        <v>828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AC9" s="62"/>
    </row>
    <row r="10" spans="1:29" s="30" customFormat="1" ht="21" customHeight="1" thickBot="1" x14ac:dyDescent="0.3">
      <c r="A10" s="83" t="s">
        <v>154</v>
      </c>
      <c r="B10" s="84" t="s">
        <v>155</v>
      </c>
      <c r="C10" s="85" t="s">
        <v>273</v>
      </c>
      <c r="D10" s="86">
        <f>D11+D12+D13+D14+D15+D16+D17+D18+D19</f>
        <v>1059</v>
      </c>
      <c r="E10" s="86"/>
      <c r="F10" s="86">
        <f>F11+F12+F13+F14+F15+F16+F17+F18+F19</f>
        <v>1059</v>
      </c>
      <c r="G10" s="86">
        <f>G11+G12+G14+G15+G16+G17+G18+G19</f>
        <v>624</v>
      </c>
      <c r="H10" s="86">
        <f>H11+H12+H13+H14+H15+H16+H17+H18+H19</f>
        <v>435</v>
      </c>
      <c r="I10" s="86"/>
      <c r="J10" s="86"/>
      <c r="K10" s="86"/>
      <c r="L10" s="86">
        <f>L11+L12+L13+L14+L15+L16+L17+L18</f>
        <v>428</v>
      </c>
      <c r="M10" s="86">
        <f>M11+M12+M13+M14+M15+M16+M17+M18+M19</f>
        <v>631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29" s="30" customFormat="1" ht="17.25" customHeight="1" thickBot="1" x14ac:dyDescent="0.3">
      <c r="A11" s="9" t="s">
        <v>158</v>
      </c>
      <c r="B11" s="63" t="s">
        <v>156</v>
      </c>
      <c r="C11" s="64" t="s">
        <v>205</v>
      </c>
      <c r="D11" s="3">
        <v>117</v>
      </c>
      <c r="E11" s="3"/>
      <c r="F11" s="3">
        <v>117</v>
      </c>
      <c r="G11" s="24">
        <v>57</v>
      </c>
      <c r="H11" s="3">
        <v>60</v>
      </c>
      <c r="I11" s="25"/>
      <c r="J11" s="3"/>
      <c r="K11" s="3"/>
      <c r="L11" s="3">
        <v>53</v>
      </c>
      <c r="M11" s="3">
        <v>64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29" s="30" customFormat="1" ht="18" customHeight="1" thickBot="1" x14ac:dyDescent="0.3">
      <c r="A12" s="61" t="s">
        <v>159</v>
      </c>
      <c r="B12" s="65" t="s">
        <v>157</v>
      </c>
      <c r="C12" s="34" t="s">
        <v>21</v>
      </c>
      <c r="D12" s="3">
        <v>117</v>
      </c>
      <c r="E12" s="3"/>
      <c r="F12" s="3">
        <v>117</v>
      </c>
      <c r="G12" s="24">
        <v>97</v>
      </c>
      <c r="H12" s="3">
        <v>20</v>
      </c>
      <c r="I12" s="25"/>
      <c r="J12" s="3"/>
      <c r="K12" s="3"/>
      <c r="L12" s="3">
        <v>48</v>
      </c>
      <c r="M12" s="3">
        <v>69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29" s="30" customFormat="1" ht="18" customHeight="1" thickBot="1" x14ac:dyDescent="0.3">
      <c r="A13" s="61" t="s">
        <v>160</v>
      </c>
      <c r="B13" s="65" t="s">
        <v>20</v>
      </c>
      <c r="C13" s="10" t="s">
        <v>280</v>
      </c>
      <c r="D13" s="3">
        <v>117</v>
      </c>
      <c r="E13" s="3"/>
      <c r="F13" s="3">
        <v>117</v>
      </c>
      <c r="G13" s="24"/>
      <c r="H13" s="3">
        <v>117</v>
      </c>
      <c r="I13" s="25"/>
      <c r="J13" s="3"/>
      <c r="K13" s="3"/>
      <c r="L13" s="3">
        <v>48</v>
      </c>
      <c r="M13" s="3">
        <v>69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29" s="30" customFormat="1" ht="18" customHeight="1" thickBot="1" x14ac:dyDescent="0.3">
      <c r="A14" s="72" t="s">
        <v>161</v>
      </c>
      <c r="B14" s="65" t="s">
        <v>22</v>
      </c>
      <c r="C14" s="10" t="s">
        <v>205</v>
      </c>
      <c r="D14" s="3">
        <v>273</v>
      </c>
      <c r="E14" s="3"/>
      <c r="F14" s="3">
        <v>273</v>
      </c>
      <c r="G14" s="24">
        <v>213</v>
      </c>
      <c r="H14" s="3">
        <v>60</v>
      </c>
      <c r="I14" s="25"/>
      <c r="J14" s="3"/>
      <c r="K14" s="3"/>
      <c r="L14" s="3">
        <v>112</v>
      </c>
      <c r="M14" s="3">
        <v>161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29" s="30" customFormat="1" ht="18.75" customHeight="1" thickBot="1" x14ac:dyDescent="0.3">
      <c r="A15" s="61" t="s">
        <v>162</v>
      </c>
      <c r="B15" s="65" t="s">
        <v>23</v>
      </c>
      <c r="C15" s="10" t="s">
        <v>21</v>
      </c>
      <c r="D15" s="3">
        <v>117</v>
      </c>
      <c r="E15" s="3"/>
      <c r="F15" s="3">
        <v>117</v>
      </c>
      <c r="G15" s="24">
        <v>97</v>
      </c>
      <c r="H15" s="3">
        <v>20</v>
      </c>
      <c r="I15" s="25"/>
      <c r="J15" s="3"/>
      <c r="K15" s="3"/>
      <c r="L15" s="3">
        <v>48</v>
      </c>
      <c r="M15" s="3">
        <v>69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29" s="30" customFormat="1" ht="19.5" customHeight="1" thickBot="1" x14ac:dyDescent="0.3">
      <c r="A16" s="61" t="s">
        <v>163</v>
      </c>
      <c r="B16" s="65" t="s">
        <v>24</v>
      </c>
      <c r="C16" s="10" t="s">
        <v>152</v>
      </c>
      <c r="D16" s="3">
        <v>117</v>
      </c>
      <c r="E16" s="3"/>
      <c r="F16" s="3">
        <v>117</v>
      </c>
      <c r="G16" s="24">
        <v>15</v>
      </c>
      <c r="H16" s="3">
        <v>102</v>
      </c>
      <c r="I16" s="25"/>
      <c r="J16" s="3"/>
      <c r="K16" s="3"/>
      <c r="L16" s="3">
        <v>48</v>
      </c>
      <c r="M16" s="3">
        <v>69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21" s="30" customFormat="1" ht="19.5" customHeight="1" thickBot="1" x14ac:dyDescent="0.3">
      <c r="A17" s="61" t="s">
        <v>164</v>
      </c>
      <c r="B17" s="19" t="s">
        <v>119</v>
      </c>
      <c r="C17" s="10" t="s">
        <v>21</v>
      </c>
      <c r="D17" s="3">
        <v>70</v>
      </c>
      <c r="E17" s="3"/>
      <c r="F17" s="3">
        <v>70</v>
      </c>
      <c r="G17" s="24">
        <v>50</v>
      </c>
      <c r="H17" s="3">
        <v>20</v>
      </c>
      <c r="I17" s="25"/>
      <c r="J17" s="3"/>
      <c r="K17" s="3"/>
      <c r="L17" s="3">
        <v>30</v>
      </c>
      <c r="M17" s="3">
        <v>40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21" s="30" customFormat="1" ht="18.75" customHeight="1" thickBot="1" x14ac:dyDescent="0.3">
      <c r="A18" s="61" t="s">
        <v>165</v>
      </c>
      <c r="B18" s="19" t="s">
        <v>250</v>
      </c>
      <c r="C18" s="10" t="s">
        <v>21</v>
      </c>
      <c r="D18" s="3">
        <v>95</v>
      </c>
      <c r="E18" s="3"/>
      <c r="F18" s="3">
        <v>95</v>
      </c>
      <c r="G18" s="24">
        <v>67</v>
      </c>
      <c r="H18" s="3">
        <v>28</v>
      </c>
      <c r="I18" s="25"/>
      <c r="J18" s="3"/>
      <c r="K18" s="3"/>
      <c r="L18" s="3">
        <v>41</v>
      </c>
      <c r="M18" s="3">
        <v>54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21" s="30" customFormat="1" ht="18.75" customHeight="1" thickBot="1" x14ac:dyDescent="0.3">
      <c r="A19" s="61" t="s">
        <v>251</v>
      </c>
      <c r="B19" s="19" t="s">
        <v>206</v>
      </c>
      <c r="C19" s="10" t="s">
        <v>249</v>
      </c>
      <c r="D19" s="3">
        <v>36</v>
      </c>
      <c r="E19" s="3"/>
      <c r="F19" s="3">
        <v>36</v>
      </c>
      <c r="G19" s="24">
        <v>28</v>
      </c>
      <c r="H19" s="3">
        <v>8</v>
      </c>
      <c r="I19" s="25"/>
      <c r="J19" s="3"/>
      <c r="K19" s="3"/>
      <c r="L19" s="3">
        <v>0</v>
      </c>
      <c r="M19" s="3">
        <v>36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21" s="30" customFormat="1" ht="42" customHeight="1" thickBot="1" x14ac:dyDescent="0.3">
      <c r="A20" s="87" t="s">
        <v>166</v>
      </c>
      <c r="B20" s="88" t="s">
        <v>179</v>
      </c>
      <c r="C20" s="89" t="s">
        <v>287</v>
      </c>
      <c r="D20" s="86">
        <f>D21+D22+D23</f>
        <v>345</v>
      </c>
      <c r="E20" s="86"/>
      <c r="F20" s="86">
        <f t="shared" ref="F20:H20" si="1">F21+F22+F23</f>
        <v>345</v>
      </c>
      <c r="G20" s="86">
        <f t="shared" si="1"/>
        <v>225</v>
      </c>
      <c r="H20" s="86">
        <f t="shared" si="1"/>
        <v>120</v>
      </c>
      <c r="I20" s="86"/>
      <c r="J20" s="86"/>
      <c r="K20" s="86"/>
      <c r="L20" s="86">
        <f>L21+L22+L23</f>
        <v>148</v>
      </c>
      <c r="M20" s="86">
        <f>M21+M22+M23</f>
        <v>197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</row>
    <row r="21" spans="1:21" s="30" customFormat="1" ht="21" customHeight="1" thickBot="1" x14ac:dyDescent="0.3">
      <c r="A21" s="61" t="s">
        <v>167</v>
      </c>
      <c r="B21" s="65" t="s">
        <v>25</v>
      </c>
      <c r="C21" s="10" t="s">
        <v>21</v>
      </c>
      <c r="D21" s="3">
        <v>100</v>
      </c>
      <c r="E21" s="3"/>
      <c r="F21" s="3">
        <v>100</v>
      </c>
      <c r="G21" s="24">
        <v>30</v>
      </c>
      <c r="H21" s="3">
        <v>70</v>
      </c>
      <c r="I21" s="25"/>
      <c r="J21" s="3"/>
      <c r="K21" s="3"/>
      <c r="L21" s="3">
        <v>60</v>
      </c>
      <c r="M21" s="3">
        <v>40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21" s="30" customFormat="1" ht="19.5" customHeight="1" thickBot="1" x14ac:dyDescent="0.3">
      <c r="A22" s="61" t="s">
        <v>168</v>
      </c>
      <c r="B22" s="65" t="s">
        <v>26</v>
      </c>
      <c r="C22" s="10" t="s">
        <v>249</v>
      </c>
      <c r="D22" s="3">
        <v>147</v>
      </c>
      <c r="E22" s="3"/>
      <c r="F22" s="3">
        <v>147</v>
      </c>
      <c r="G22" s="24">
        <v>113</v>
      </c>
      <c r="H22" s="3">
        <v>34</v>
      </c>
      <c r="I22" s="25"/>
      <c r="J22" s="3"/>
      <c r="K22" s="3"/>
      <c r="L22" s="3">
        <v>56</v>
      </c>
      <c r="M22" s="3">
        <v>91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21" s="30" customFormat="1" ht="20.25" customHeight="1" thickBot="1" x14ac:dyDescent="0.3">
      <c r="A23" s="61" t="s">
        <v>169</v>
      </c>
      <c r="B23" s="65" t="s">
        <v>252</v>
      </c>
      <c r="C23" s="10" t="s">
        <v>21</v>
      </c>
      <c r="D23" s="3">
        <v>98</v>
      </c>
      <c r="E23" s="3"/>
      <c r="F23" s="3">
        <v>98</v>
      </c>
      <c r="G23" s="24">
        <v>82</v>
      </c>
      <c r="H23" s="3">
        <v>16</v>
      </c>
      <c r="I23" s="25"/>
      <c r="J23" s="3"/>
      <c r="K23" s="3"/>
      <c r="L23" s="3">
        <v>32</v>
      </c>
      <c r="M23" s="3">
        <v>66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21" s="30" customFormat="1" ht="20.25" customHeight="1" thickBot="1" x14ac:dyDescent="0.3">
      <c r="A24" s="61" t="s">
        <v>170</v>
      </c>
      <c r="B24" s="65" t="s">
        <v>171</v>
      </c>
      <c r="C24" s="10"/>
      <c r="D24" s="7"/>
      <c r="E24" s="3"/>
      <c r="F24" s="3"/>
      <c r="G24" s="25"/>
      <c r="H24" s="3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1" ht="31.5" customHeight="1" thickBot="1" x14ac:dyDescent="0.3">
      <c r="A25" s="90"/>
      <c r="B25" s="91" t="s">
        <v>207</v>
      </c>
      <c r="C25" s="92" t="s">
        <v>292</v>
      </c>
      <c r="D25" s="132">
        <f>SUM(D26,D32,D35)</f>
        <v>3924</v>
      </c>
      <c r="E25" s="132">
        <f t="shared" ref="E25:I25" si="2">SUM(E26,E32,E35)</f>
        <v>214</v>
      </c>
      <c r="F25" s="132">
        <f t="shared" si="2"/>
        <v>2486</v>
      </c>
      <c r="G25" s="132">
        <f t="shared" si="2"/>
        <v>1222</v>
      </c>
      <c r="H25" s="132">
        <f t="shared" si="2"/>
        <v>1232</v>
      </c>
      <c r="I25" s="132">
        <f t="shared" si="2"/>
        <v>32</v>
      </c>
      <c r="J25" s="132">
        <v>1224</v>
      </c>
      <c r="K25" s="132">
        <v>180</v>
      </c>
      <c r="L25" s="132"/>
      <c r="M25" s="132"/>
      <c r="N25" s="132">
        <f t="shared" ref="N25" si="3">SUM(N26,N32,N35)</f>
        <v>432</v>
      </c>
      <c r="O25" s="132">
        <f t="shared" ref="O25" si="4">SUM(O26,O32,O35)</f>
        <v>702</v>
      </c>
      <c r="P25" s="132">
        <f t="shared" ref="P25" si="5">SUM(P26,P32,P35)</f>
        <v>342</v>
      </c>
      <c r="Q25" s="132">
        <f t="shared" ref="Q25" si="6">SUM(Q26,Q32,Q35)</f>
        <v>522</v>
      </c>
      <c r="R25" s="132">
        <f t="shared" ref="R25" si="7">SUM(R26,R32,R35)</f>
        <v>324</v>
      </c>
      <c r="S25" s="132">
        <f t="shared" ref="S25" si="8">SUM(S26,S32,S35)</f>
        <v>378</v>
      </c>
    </row>
    <row r="26" spans="1:21" ht="35.25" customHeight="1" thickBot="1" x14ac:dyDescent="0.3">
      <c r="A26" s="40" t="s">
        <v>27</v>
      </c>
      <c r="B26" s="42" t="s">
        <v>208</v>
      </c>
      <c r="C26" s="43" t="s">
        <v>272</v>
      </c>
      <c r="D26" s="133">
        <f>D27+D28+D29+D30+D31</f>
        <v>532</v>
      </c>
      <c r="E26" s="133">
        <f t="shared" ref="E26:H26" si="9">SUM(E27:E31)</f>
        <v>22</v>
      </c>
      <c r="F26" s="133">
        <f t="shared" si="9"/>
        <v>510</v>
      </c>
      <c r="G26" s="133">
        <f t="shared" si="9"/>
        <v>80</v>
      </c>
      <c r="H26" s="133">
        <f t="shared" si="9"/>
        <v>430</v>
      </c>
      <c r="I26" s="40"/>
      <c r="J26" s="32"/>
      <c r="K26" s="40"/>
      <c r="L26" s="98"/>
      <c r="M26" s="98"/>
      <c r="N26" s="40">
        <f>SUM(N27:N31)</f>
        <v>94</v>
      </c>
      <c r="O26" s="40">
        <f t="shared" ref="O26:S26" si="10">SUM(O27:O31)</f>
        <v>122</v>
      </c>
      <c r="P26" s="40">
        <f t="shared" si="10"/>
        <v>64</v>
      </c>
      <c r="Q26" s="40">
        <f t="shared" si="10"/>
        <v>104</v>
      </c>
      <c r="R26" s="40">
        <f t="shared" si="10"/>
        <v>64</v>
      </c>
      <c r="S26" s="40">
        <f t="shared" si="10"/>
        <v>84</v>
      </c>
    </row>
    <row r="27" spans="1:21" ht="22.5" customHeight="1" thickBot="1" x14ac:dyDescent="0.3">
      <c r="A27" s="4" t="s">
        <v>28</v>
      </c>
      <c r="B27" s="19" t="s">
        <v>29</v>
      </c>
      <c r="C27" s="10" t="s">
        <v>121</v>
      </c>
      <c r="D27" s="129">
        <v>36</v>
      </c>
      <c r="E27" s="4">
        <v>4</v>
      </c>
      <c r="F27" s="4">
        <v>32</v>
      </c>
      <c r="G27" s="4">
        <v>32</v>
      </c>
      <c r="H27" s="25"/>
      <c r="I27" s="25"/>
      <c r="J27" s="25"/>
      <c r="K27" s="3"/>
      <c r="L27" s="3"/>
      <c r="M27" s="3"/>
      <c r="N27" s="4">
        <v>0</v>
      </c>
      <c r="O27" s="4">
        <v>36</v>
      </c>
      <c r="P27" s="4">
        <v>0</v>
      </c>
      <c r="Q27" s="4">
        <v>0</v>
      </c>
      <c r="R27" s="4">
        <v>0</v>
      </c>
      <c r="S27" s="4">
        <v>0</v>
      </c>
      <c r="U27" s="77"/>
    </row>
    <row r="28" spans="1:21" ht="21.75" customHeight="1" thickBot="1" x14ac:dyDescent="0.3">
      <c r="A28" s="4" t="s">
        <v>30</v>
      </c>
      <c r="B28" s="19" t="s">
        <v>23</v>
      </c>
      <c r="C28" s="10" t="s">
        <v>268</v>
      </c>
      <c r="D28" s="129">
        <v>36</v>
      </c>
      <c r="E28" s="3">
        <v>4</v>
      </c>
      <c r="F28" s="3">
        <v>32</v>
      </c>
      <c r="G28" s="3">
        <v>26</v>
      </c>
      <c r="H28" s="3">
        <v>6</v>
      </c>
      <c r="I28" s="25"/>
      <c r="J28" s="25"/>
      <c r="K28" s="3"/>
      <c r="L28" s="3"/>
      <c r="M28" s="3"/>
      <c r="N28" s="3">
        <v>36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21" ht="35.25" customHeight="1" thickBot="1" x14ac:dyDescent="0.3">
      <c r="A29" s="4" t="s">
        <v>31</v>
      </c>
      <c r="B29" s="19" t="s">
        <v>209</v>
      </c>
      <c r="C29" s="10" t="s">
        <v>32</v>
      </c>
      <c r="D29" s="130">
        <v>264</v>
      </c>
      <c r="E29" s="3">
        <v>12</v>
      </c>
      <c r="F29" s="3">
        <v>252</v>
      </c>
      <c r="G29" s="3"/>
      <c r="H29" s="3">
        <v>252</v>
      </c>
      <c r="I29" s="25"/>
      <c r="J29" s="25"/>
      <c r="K29" s="71"/>
      <c r="L29" s="3"/>
      <c r="M29" s="3"/>
      <c r="N29" s="3">
        <v>34</v>
      </c>
      <c r="O29" s="3">
        <v>42</v>
      </c>
      <c r="P29" s="3">
        <v>44</v>
      </c>
      <c r="Q29" s="3">
        <v>40</v>
      </c>
      <c r="R29" s="3">
        <v>44</v>
      </c>
      <c r="S29" s="3">
        <v>60</v>
      </c>
    </row>
    <row r="30" spans="1:21" ht="24.75" customHeight="1" thickBot="1" x14ac:dyDescent="0.3">
      <c r="A30" s="4" t="s">
        <v>33</v>
      </c>
      <c r="B30" s="19" t="s">
        <v>24</v>
      </c>
      <c r="C30" s="10" t="s">
        <v>153</v>
      </c>
      <c r="D30" s="130">
        <v>164</v>
      </c>
      <c r="E30" s="3"/>
      <c r="F30" s="130">
        <v>164</v>
      </c>
      <c r="G30" s="21">
        <v>2</v>
      </c>
      <c r="H30" s="25">
        <v>162</v>
      </c>
      <c r="I30" s="25"/>
      <c r="J30" s="25"/>
      <c r="K30" s="71"/>
      <c r="L30" s="3"/>
      <c r="M30" s="3"/>
      <c r="N30" s="3">
        <v>24</v>
      </c>
      <c r="O30" s="130">
        <v>44</v>
      </c>
      <c r="P30" s="21">
        <v>20</v>
      </c>
      <c r="Q30" s="3">
        <v>32</v>
      </c>
      <c r="R30" s="130">
        <v>20</v>
      </c>
      <c r="S30" s="21">
        <v>24</v>
      </c>
    </row>
    <row r="31" spans="1:21" ht="23.25" customHeight="1" thickBot="1" x14ac:dyDescent="0.3">
      <c r="A31" s="15" t="s">
        <v>34</v>
      </c>
      <c r="B31" s="13" t="s">
        <v>210</v>
      </c>
      <c r="C31" s="14" t="s">
        <v>259</v>
      </c>
      <c r="D31" s="131">
        <v>32</v>
      </c>
      <c r="E31" s="15">
        <v>2</v>
      </c>
      <c r="F31" s="15">
        <v>30</v>
      </c>
      <c r="G31" s="15">
        <v>20</v>
      </c>
      <c r="H31" s="15">
        <v>10</v>
      </c>
      <c r="I31" s="75"/>
      <c r="J31" s="75"/>
      <c r="K31" s="15"/>
      <c r="L31" s="3"/>
      <c r="M31" s="3"/>
      <c r="N31" s="15">
        <v>0</v>
      </c>
      <c r="O31" s="15">
        <v>0</v>
      </c>
      <c r="P31" s="15">
        <v>0</v>
      </c>
      <c r="Q31" s="15">
        <v>32</v>
      </c>
      <c r="R31" s="15">
        <v>0</v>
      </c>
      <c r="S31" s="15">
        <v>0</v>
      </c>
    </row>
    <row r="32" spans="1:21" ht="36" customHeight="1" thickBot="1" x14ac:dyDescent="0.3">
      <c r="A32" s="40" t="s">
        <v>36</v>
      </c>
      <c r="B32" s="42" t="s">
        <v>211</v>
      </c>
      <c r="C32" s="43" t="s">
        <v>288</v>
      </c>
      <c r="D32" s="133">
        <f>SUM(D33:D34)</f>
        <v>180</v>
      </c>
      <c r="E32" s="133">
        <f t="shared" ref="E32:H32" si="11">SUM(E33:E34)</f>
        <v>18</v>
      </c>
      <c r="F32" s="133">
        <f t="shared" si="11"/>
        <v>162</v>
      </c>
      <c r="G32" s="133">
        <f t="shared" si="11"/>
        <v>100</v>
      </c>
      <c r="H32" s="133">
        <f t="shared" si="11"/>
        <v>62</v>
      </c>
      <c r="I32" s="40"/>
      <c r="J32" s="32"/>
      <c r="K32" s="40"/>
      <c r="L32" s="98"/>
      <c r="M32" s="98"/>
      <c r="N32" s="40">
        <f>N33+N34</f>
        <v>50</v>
      </c>
      <c r="O32" s="40">
        <f t="shared" ref="O32:S32" si="12">O33+O34</f>
        <v>94</v>
      </c>
      <c r="P32" s="40">
        <f t="shared" si="12"/>
        <v>0</v>
      </c>
      <c r="Q32" s="40">
        <f t="shared" si="12"/>
        <v>36</v>
      </c>
      <c r="R32" s="40">
        <f t="shared" si="12"/>
        <v>0</v>
      </c>
      <c r="S32" s="40">
        <f t="shared" si="12"/>
        <v>0</v>
      </c>
    </row>
    <row r="33" spans="1:19" ht="22.5" customHeight="1" thickBot="1" x14ac:dyDescent="0.3">
      <c r="A33" s="61" t="s">
        <v>37</v>
      </c>
      <c r="B33" s="19" t="s">
        <v>26</v>
      </c>
      <c r="C33" s="10" t="s">
        <v>125</v>
      </c>
      <c r="D33" s="129">
        <v>144</v>
      </c>
      <c r="E33" s="3">
        <v>14</v>
      </c>
      <c r="F33" s="3">
        <v>130</v>
      </c>
      <c r="G33" s="3">
        <v>72</v>
      </c>
      <c r="H33" s="3">
        <v>58</v>
      </c>
      <c r="I33" s="25"/>
      <c r="J33" s="25"/>
      <c r="K33" s="3"/>
      <c r="L33" s="3"/>
      <c r="M33" s="3"/>
      <c r="N33" s="3">
        <v>50</v>
      </c>
      <c r="O33" s="3">
        <v>94</v>
      </c>
      <c r="P33" s="3">
        <v>0</v>
      </c>
      <c r="Q33" s="3">
        <v>0</v>
      </c>
      <c r="R33" s="3">
        <v>0</v>
      </c>
      <c r="S33" s="3">
        <v>0</v>
      </c>
    </row>
    <row r="34" spans="1:19" ht="21" customHeight="1" thickBot="1" x14ac:dyDescent="0.3">
      <c r="A34" s="4" t="s">
        <v>38</v>
      </c>
      <c r="B34" s="19" t="s">
        <v>39</v>
      </c>
      <c r="C34" s="10" t="s">
        <v>127</v>
      </c>
      <c r="D34" s="3">
        <v>36</v>
      </c>
      <c r="E34" s="3">
        <v>4</v>
      </c>
      <c r="F34" s="3">
        <v>32</v>
      </c>
      <c r="G34" s="3">
        <v>28</v>
      </c>
      <c r="H34" s="3">
        <v>4</v>
      </c>
      <c r="I34" s="25"/>
      <c r="J34" s="25"/>
      <c r="K34" s="3"/>
      <c r="L34" s="3"/>
      <c r="M34" s="3"/>
      <c r="N34" s="3">
        <v>0</v>
      </c>
      <c r="O34" s="3">
        <v>0</v>
      </c>
      <c r="P34" s="25">
        <v>0</v>
      </c>
      <c r="Q34" s="25">
        <v>36</v>
      </c>
      <c r="R34" s="3">
        <v>0</v>
      </c>
      <c r="S34" s="3">
        <v>0</v>
      </c>
    </row>
    <row r="35" spans="1:19" ht="30.75" customHeight="1" thickBot="1" x14ac:dyDescent="0.3">
      <c r="A35" s="90" t="s">
        <v>40</v>
      </c>
      <c r="B35" s="91" t="s">
        <v>279</v>
      </c>
      <c r="C35" s="90" t="s">
        <v>291</v>
      </c>
      <c r="D35" s="90">
        <f>SUM(D36,D51)</f>
        <v>3212</v>
      </c>
      <c r="E35" s="90">
        <f t="shared" ref="E35:I35" si="13">SUM(E36,E51)</f>
        <v>174</v>
      </c>
      <c r="F35" s="90">
        <f t="shared" si="13"/>
        <v>1814</v>
      </c>
      <c r="G35" s="90">
        <f t="shared" si="13"/>
        <v>1042</v>
      </c>
      <c r="H35" s="90">
        <f t="shared" si="13"/>
        <v>740</v>
      </c>
      <c r="I35" s="90">
        <f t="shared" si="13"/>
        <v>32</v>
      </c>
      <c r="J35" s="23"/>
      <c r="K35" s="90"/>
      <c r="L35" s="90"/>
      <c r="M35" s="90"/>
      <c r="N35" s="90">
        <f t="shared" ref="N35" si="14">SUM(N36,N51)</f>
        <v>288</v>
      </c>
      <c r="O35" s="90">
        <f t="shared" ref="O35" si="15">SUM(O36,O51)</f>
        <v>486</v>
      </c>
      <c r="P35" s="90">
        <f t="shared" ref="P35" si="16">SUM(P36,P51)</f>
        <v>278</v>
      </c>
      <c r="Q35" s="90">
        <f t="shared" ref="Q35" si="17">SUM(Q36,Q51)</f>
        <v>382</v>
      </c>
      <c r="R35" s="90">
        <f t="shared" ref="R35" si="18">SUM(R36,R51)</f>
        <v>260</v>
      </c>
      <c r="S35" s="90">
        <f t="shared" ref="S35" si="19">SUM(S36,S51)</f>
        <v>294</v>
      </c>
    </row>
    <row r="36" spans="1:19" ht="24.75" customHeight="1" thickBot="1" x14ac:dyDescent="0.3">
      <c r="A36" s="36" t="s">
        <v>42</v>
      </c>
      <c r="B36" s="41" t="s">
        <v>212</v>
      </c>
      <c r="C36" s="38" t="s">
        <v>289</v>
      </c>
      <c r="D36" s="135">
        <f>D37+D38+D39+D40+D41+D42+D43+D44+D45+D46+D47+D48+D49+D50</f>
        <v>896</v>
      </c>
      <c r="E36" s="135">
        <f t="shared" ref="E36:H36" si="20">SUM(E37:E50)</f>
        <v>72</v>
      </c>
      <c r="F36" s="135">
        <f t="shared" si="20"/>
        <v>824</v>
      </c>
      <c r="G36" s="135">
        <f t="shared" si="20"/>
        <v>484</v>
      </c>
      <c r="H36" s="135">
        <f t="shared" si="20"/>
        <v>340</v>
      </c>
      <c r="I36" s="39"/>
      <c r="J36" s="23"/>
      <c r="K36" s="39"/>
      <c r="L36" s="98"/>
      <c r="M36" s="98"/>
      <c r="N36" s="39">
        <f>SUM(N37:N50)</f>
        <v>132</v>
      </c>
      <c r="O36" s="39">
        <f t="shared" ref="O36:S36" si="21">SUM(O37:O50)</f>
        <v>318</v>
      </c>
      <c r="P36" s="39">
        <f t="shared" si="21"/>
        <v>94</v>
      </c>
      <c r="Q36" s="39">
        <f t="shared" si="21"/>
        <v>100</v>
      </c>
      <c r="R36" s="39">
        <f t="shared" si="21"/>
        <v>76</v>
      </c>
      <c r="S36" s="39">
        <f t="shared" si="21"/>
        <v>176</v>
      </c>
    </row>
    <row r="37" spans="1:19" ht="32.25" customHeight="1" thickBot="1" x14ac:dyDescent="0.3">
      <c r="A37" s="4" t="s">
        <v>44</v>
      </c>
      <c r="B37" s="19" t="s">
        <v>213</v>
      </c>
      <c r="C37" s="10" t="s">
        <v>126</v>
      </c>
      <c r="D37" s="129">
        <v>64</v>
      </c>
      <c r="E37" s="3">
        <v>6</v>
      </c>
      <c r="F37" s="3">
        <v>58</v>
      </c>
      <c r="G37" s="3">
        <v>44</v>
      </c>
      <c r="H37" s="3">
        <v>14</v>
      </c>
      <c r="I37" s="25"/>
      <c r="J37" s="25"/>
      <c r="K37" s="3"/>
      <c r="L37" s="3"/>
      <c r="M37" s="3"/>
      <c r="N37" s="3">
        <v>64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 ht="33" customHeight="1" thickBot="1" x14ac:dyDescent="0.3">
      <c r="A38" s="61" t="s">
        <v>46</v>
      </c>
      <c r="B38" s="19" t="s">
        <v>190</v>
      </c>
      <c r="C38" s="10" t="s">
        <v>125</v>
      </c>
      <c r="D38" s="129">
        <v>96</v>
      </c>
      <c r="E38" s="3">
        <v>8</v>
      </c>
      <c r="F38" s="3">
        <v>88</v>
      </c>
      <c r="G38" s="3">
        <v>58</v>
      </c>
      <c r="H38" s="25">
        <v>30</v>
      </c>
      <c r="I38" s="25"/>
      <c r="J38" s="25"/>
      <c r="K38" s="3"/>
      <c r="L38" s="3"/>
      <c r="M38" s="3"/>
      <c r="N38" s="3">
        <v>0</v>
      </c>
      <c r="O38" s="3">
        <v>96</v>
      </c>
      <c r="P38" s="3">
        <v>0</v>
      </c>
      <c r="Q38" s="3">
        <v>0</v>
      </c>
      <c r="R38" s="3">
        <v>0</v>
      </c>
      <c r="S38" s="3">
        <v>0</v>
      </c>
    </row>
    <row r="39" spans="1:19" ht="33.75" customHeight="1" thickBot="1" x14ac:dyDescent="0.3">
      <c r="A39" s="4" t="s">
        <v>48</v>
      </c>
      <c r="B39" s="19" t="s">
        <v>214</v>
      </c>
      <c r="C39" s="10" t="s">
        <v>122</v>
      </c>
      <c r="D39" s="136">
        <v>64</v>
      </c>
      <c r="E39" s="118">
        <v>6</v>
      </c>
      <c r="F39" s="118">
        <v>58</v>
      </c>
      <c r="G39" s="118">
        <v>48</v>
      </c>
      <c r="H39" s="118">
        <v>10</v>
      </c>
      <c r="I39" s="25"/>
      <c r="J39" s="25"/>
      <c r="K39" s="3"/>
      <c r="L39" s="3"/>
      <c r="M39" s="3"/>
      <c r="N39" s="3">
        <v>32</v>
      </c>
      <c r="O39" s="3">
        <v>32</v>
      </c>
      <c r="P39" s="3">
        <v>0</v>
      </c>
      <c r="Q39" s="3">
        <v>0</v>
      </c>
      <c r="R39" s="3">
        <v>0</v>
      </c>
      <c r="S39" s="3">
        <v>0</v>
      </c>
    </row>
    <row r="40" spans="1:19" ht="33.75" customHeight="1" thickBot="1" x14ac:dyDescent="0.3">
      <c r="A40" s="61" t="s">
        <v>49</v>
      </c>
      <c r="B40" s="19" t="s">
        <v>215</v>
      </c>
      <c r="C40" s="14" t="s">
        <v>191</v>
      </c>
      <c r="D40" s="137">
        <v>114</v>
      </c>
      <c r="E40" s="118">
        <v>8</v>
      </c>
      <c r="F40" s="118">
        <v>106</v>
      </c>
      <c r="G40" s="118">
        <v>66</v>
      </c>
      <c r="H40" s="118">
        <v>40</v>
      </c>
      <c r="I40" s="25"/>
      <c r="J40" s="25"/>
      <c r="K40" s="3"/>
      <c r="L40" s="3"/>
      <c r="M40" s="3"/>
      <c r="N40" s="3">
        <v>0</v>
      </c>
      <c r="O40" s="3">
        <v>50</v>
      </c>
      <c r="P40" s="25">
        <v>64</v>
      </c>
      <c r="Q40" s="25">
        <v>0</v>
      </c>
      <c r="R40" s="3">
        <v>0</v>
      </c>
      <c r="S40" s="3">
        <v>0</v>
      </c>
    </row>
    <row r="41" spans="1:19" ht="20.25" customHeight="1" thickBot="1" x14ac:dyDescent="0.3">
      <c r="A41" s="61" t="s">
        <v>52</v>
      </c>
      <c r="B41" s="19" t="s">
        <v>57</v>
      </c>
      <c r="C41" s="10" t="s">
        <v>174</v>
      </c>
      <c r="D41" s="138">
        <v>96</v>
      </c>
      <c r="E41" s="3">
        <v>8</v>
      </c>
      <c r="F41" s="3">
        <v>88</v>
      </c>
      <c r="G41" s="3">
        <v>50</v>
      </c>
      <c r="H41" s="3">
        <v>38</v>
      </c>
      <c r="I41" s="25"/>
      <c r="J41" s="25"/>
      <c r="K41" s="3"/>
      <c r="L41" s="3"/>
      <c r="M41" s="3"/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96</v>
      </c>
    </row>
    <row r="42" spans="1:19" ht="38.25" customHeight="1" thickBot="1" x14ac:dyDescent="0.3">
      <c r="A42" s="61" t="s">
        <v>54</v>
      </c>
      <c r="B42" s="19" t="s">
        <v>55</v>
      </c>
      <c r="C42" s="14" t="s">
        <v>271</v>
      </c>
      <c r="D42" s="129">
        <v>32</v>
      </c>
      <c r="E42" s="3">
        <v>2</v>
      </c>
      <c r="F42" s="3">
        <v>30</v>
      </c>
      <c r="G42" s="3">
        <v>26</v>
      </c>
      <c r="H42" s="3">
        <v>4</v>
      </c>
      <c r="I42" s="25"/>
      <c r="J42" s="25"/>
      <c r="K42" s="3"/>
      <c r="L42" s="3"/>
      <c r="M42" s="3"/>
      <c r="N42" s="3">
        <v>0</v>
      </c>
      <c r="O42" s="3">
        <v>0</v>
      </c>
      <c r="P42" s="3">
        <v>0</v>
      </c>
      <c r="Q42" s="3">
        <v>32</v>
      </c>
      <c r="R42" s="3">
        <v>0</v>
      </c>
      <c r="S42" s="3">
        <v>0</v>
      </c>
    </row>
    <row r="43" spans="1:19" ht="39.75" customHeight="1" thickBot="1" x14ac:dyDescent="0.3">
      <c r="A43" s="4" t="s">
        <v>56</v>
      </c>
      <c r="B43" s="19" t="s">
        <v>50</v>
      </c>
      <c r="C43" s="14" t="s">
        <v>260</v>
      </c>
      <c r="D43" s="138">
        <v>96</v>
      </c>
      <c r="E43" s="3">
        <v>6</v>
      </c>
      <c r="F43" s="3">
        <v>90</v>
      </c>
      <c r="G43" s="3">
        <v>10</v>
      </c>
      <c r="H43" s="3">
        <v>80</v>
      </c>
      <c r="I43" s="25"/>
      <c r="J43" s="25"/>
      <c r="K43" s="3"/>
      <c r="L43" s="3"/>
      <c r="M43" s="3"/>
      <c r="N43" s="3">
        <v>0</v>
      </c>
      <c r="O43" s="3">
        <v>66</v>
      </c>
      <c r="P43" s="3">
        <v>30</v>
      </c>
      <c r="Q43" s="3">
        <v>0</v>
      </c>
      <c r="R43" s="3">
        <v>0</v>
      </c>
      <c r="S43" s="3">
        <v>0</v>
      </c>
    </row>
    <row r="44" spans="1:19" ht="21" customHeight="1" thickBot="1" x14ac:dyDescent="0.3">
      <c r="A44" s="4" t="s">
        <v>58</v>
      </c>
      <c r="B44" s="19" t="s">
        <v>59</v>
      </c>
      <c r="C44" s="10" t="s">
        <v>122</v>
      </c>
      <c r="D44" s="129">
        <v>38</v>
      </c>
      <c r="E44" s="3">
        <v>2</v>
      </c>
      <c r="F44" s="3">
        <v>36</v>
      </c>
      <c r="G44" s="3">
        <v>28</v>
      </c>
      <c r="H44" s="3">
        <v>8</v>
      </c>
      <c r="I44" s="25"/>
      <c r="J44" s="25"/>
      <c r="K44" s="3"/>
      <c r="L44" s="3"/>
      <c r="M44" s="3"/>
      <c r="N44" s="3">
        <v>0</v>
      </c>
      <c r="O44" s="3">
        <v>38</v>
      </c>
      <c r="P44" s="3">
        <v>0</v>
      </c>
      <c r="Q44" s="3">
        <v>0</v>
      </c>
      <c r="R44" s="3">
        <v>0</v>
      </c>
      <c r="S44" s="3">
        <v>0</v>
      </c>
    </row>
    <row r="45" spans="1:19" ht="21.75" customHeight="1" thickBot="1" x14ac:dyDescent="0.3">
      <c r="A45" s="4" t="s">
        <v>60</v>
      </c>
      <c r="B45" s="12" t="s">
        <v>61</v>
      </c>
      <c r="C45" s="10" t="s">
        <v>127</v>
      </c>
      <c r="D45" s="138">
        <v>68</v>
      </c>
      <c r="E45" s="3">
        <v>4</v>
      </c>
      <c r="F45" s="3">
        <v>64</v>
      </c>
      <c r="G45" s="3">
        <v>16</v>
      </c>
      <c r="H45" s="3">
        <v>48</v>
      </c>
      <c r="I45" s="25"/>
      <c r="J45" s="25"/>
      <c r="K45" s="3"/>
      <c r="L45" s="3"/>
      <c r="M45" s="3"/>
      <c r="N45" s="3">
        <v>0</v>
      </c>
      <c r="O45" s="3">
        <v>0</v>
      </c>
      <c r="P45" s="3">
        <v>0</v>
      </c>
      <c r="Q45" s="3">
        <v>68</v>
      </c>
      <c r="R45" s="3">
        <v>0</v>
      </c>
      <c r="S45" s="3">
        <v>0</v>
      </c>
    </row>
    <row r="46" spans="1:19" ht="21" customHeight="1" thickBot="1" x14ac:dyDescent="0.3">
      <c r="A46" s="61" t="s">
        <v>62</v>
      </c>
      <c r="B46" s="73" t="s">
        <v>53</v>
      </c>
      <c r="C46" s="10" t="s">
        <v>121</v>
      </c>
      <c r="D46" s="129">
        <v>36</v>
      </c>
      <c r="E46" s="3">
        <v>4</v>
      </c>
      <c r="F46" s="3">
        <v>32</v>
      </c>
      <c r="G46" s="3">
        <v>26</v>
      </c>
      <c r="H46" s="3">
        <v>6</v>
      </c>
      <c r="I46" s="25"/>
      <c r="J46" s="25"/>
      <c r="K46" s="3"/>
      <c r="L46" s="3"/>
      <c r="M46" s="3"/>
      <c r="N46" s="3">
        <v>0</v>
      </c>
      <c r="O46" s="3">
        <v>36</v>
      </c>
      <c r="P46" s="3">
        <v>0</v>
      </c>
      <c r="Q46" s="3">
        <v>0</v>
      </c>
      <c r="R46" s="3">
        <v>0</v>
      </c>
      <c r="S46" s="3">
        <v>0</v>
      </c>
    </row>
    <row r="47" spans="1:19" ht="22.5" customHeight="1" thickBot="1" x14ac:dyDescent="0.3">
      <c r="A47" s="4" t="s">
        <v>129</v>
      </c>
      <c r="B47" s="73" t="s">
        <v>128</v>
      </c>
      <c r="C47" s="10" t="s">
        <v>281</v>
      </c>
      <c r="D47" s="129">
        <v>76</v>
      </c>
      <c r="E47" s="3">
        <v>6</v>
      </c>
      <c r="F47" s="3">
        <v>70</v>
      </c>
      <c r="G47" s="3">
        <v>50</v>
      </c>
      <c r="H47" s="3">
        <v>20</v>
      </c>
      <c r="I47" s="25"/>
      <c r="J47" s="25"/>
      <c r="K47" s="3"/>
      <c r="L47" s="3"/>
      <c r="M47" s="3"/>
      <c r="N47" s="3">
        <v>0</v>
      </c>
      <c r="O47" s="3">
        <v>0</v>
      </c>
      <c r="P47" s="3">
        <v>0</v>
      </c>
      <c r="Q47" s="3">
        <v>0</v>
      </c>
      <c r="R47" s="3">
        <v>76</v>
      </c>
      <c r="S47" s="3">
        <v>0</v>
      </c>
    </row>
    <row r="48" spans="1:19" ht="39" customHeight="1" thickBot="1" x14ac:dyDescent="0.3">
      <c r="A48" s="4" t="s">
        <v>275</v>
      </c>
      <c r="B48" s="73" t="s">
        <v>130</v>
      </c>
      <c r="C48" s="10" t="s">
        <v>123</v>
      </c>
      <c r="D48" s="129">
        <v>36</v>
      </c>
      <c r="E48" s="3">
        <v>4</v>
      </c>
      <c r="F48" s="3">
        <v>32</v>
      </c>
      <c r="G48" s="3">
        <v>14</v>
      </c>
      <c r="H48" s="3">
        <v>18</v>
      </c>
      <c r="I48" s="25"/>
      <c r="J48" s="25"/>
      <c r="K48" s="3"/>
      <c r="L48" s="3"/>
      <c r="M48" s="3"/>
      <c r="N48" s="3">
        <v>36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 ht="23.25" customHeight="1" thickBot="1" x14ac:dyDescent="0.3">
      <c r="A49" s="35" t="s">
        <v>133</v>
      </c>
      <c r="B49" s="73" t="s">
        <v>132</v>
      </c>
      <c r="C49" s="10" t="s">
        <v>267</v>
      </c>
      <c r="D49" s="139">
        <v>40</v>
      </c>
      <c r="E49" s="3">
        <v>4</v>
      </c>
      <c r="F49" s="3">
        <v>36</v>
      </c>
      <c r="G49" s="3">
        <v>30</v>
      </c>
      <c r="H49" s="3">
        <v>6</v>
      </c>
      <c r="I49" s="25"/>
      <c r="J49" s="25"/>
      <c r="K49" s="3"/>
      <c r="L49" s="3"/>
      <c r="M49" s="3"/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40</v>
      </c>
    </row>
    <row r="50" spans="1:19" ht="50.25" customHeight="1" thickBot="1" x14ac:dyDescent="0.3">
      <c r="A50" s="21" t="s">
        <v>172</v>
      </c>
      <c r="B50" s="74" t="s">
        <v>253</v>
      </c>
      <c r="C50" s="10" t="s">
        <v>267</v>
      </c>
      <c r="D50" s="134">
        <v>40</v>
      </c>
      <c r="E50" s="8">
        <v>4</v>
      </c>
      <c r="F50" s="8">
        <v>36</v>
      </c>
      <c r="G50" s="8">
        <v>18</v>
      </c>
      <c r="H50" s="8">
        <v>18</v>
      </c>
      <c r="I50" s="17"/>
      <c r="J50" s="17"/>
      <c r="K50" s="8"/>
      <c r="L50" s="3"/>
      <c r="M50" s="3"/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40</v>
      </c>
    </row>
    <row r="51" spans="1:19" ht="41.25" customHeight="1" thickBot="1" x14ac:dyDescent="0.3">
      <c r="A51" s="93" t="s">
        <v>63</v>
      </c>
      <c r="B51" s="147" t="s">
        <v>216</v>
      </c>
      <c r="C51" s="100" t="s">
        <v>290</v>
      </c>
      <c r="D51" s="140">
        <f>D52+D57+D62+D67+D72+D77+D80+D84</f>
        <v>2316</v>
      </c>
      <c r="E51" s="140">
        <f t="shared" ref="E51:I51" si="22">SUM(E52,E57,E62,E67,E72,E77,E80,E84)</f>
        <v>102</v>
      </c>
      <c r="F51" s="140">
        <f t="shared" si="22"/>
        <v>990</v>
      </c>
      <c r="G51" s="140">
        <f t="shared" si="22"/>
        <v>558</v>
      </c>
      <c r="H51" s="140">
        <f t="shared" si="22"/>
        <v>400</v>
      </c>
      <c r="I51" s="140">
        <f t="shared" si="22"/>
        <v>32</v>
      </c>
      <c r="J51" s="140">
        <f>J52+J57+J65+J66+J67+J72+J77+J80+J84+J88</f>
        <v>1368</v>
      </c>
      <c r="K51" s="140"/>
      <c r="L51" s="140"/>
      <c r="M51" s="140"/>
      <c r="N51" s="140">
        <f t="shared" ref="N51" si="23">SUM(N52,N57,N62,N67,N72,N77,N80,N84)</f>
        <v>156</v>
      </c>
      <c r="O51" s="140">
        <f t="shared" ref="O51" si="24">SUM(O52,O57,O62,O67,O72,O77,O80,O84)</f>
        <v>168</v>
      </c>
      <c r="P51" s="140">
        <f t="shared" ref="P51" si="25">SUM(P52,P57,P62,P67,P72,P77,P80,P84)</f>
        <v>184</v>
      </c>
      <c r="Q51" s="140">
        <f t="shared" ref="Q51" si="26">SUM(Q52,Q57,Q62,Q67,Q72,Q77,Q80,Q84)</f>
        <v>282</v>
      </c>
      <c r="R51" s="140">
        <f t="shared" ref="R51" si="27">SUM(R52,R57,R62,R67,R72,R77,R80,R84)</f>
        <v>184</v>
      </c>
      <c r="S51" s="140">
        <f t="shared" ref="S51" si="28">SUM(S52,S57,S62,S67,S72,S77,S80,S84)</f>
        <v>118</v>
      </c>
    </row>
    <row r="52" spans="1:19" ht="66" customHeight="1" thickBot="1" x14ac:dyDescent="0.3">
      <c r="A52" s="101" t="s">
        <v>64</v>
      </c>
      <c r="B52" s="102" t="s">
        <v>217</v>
      </c>
      <c r="C52" s="103" t="s">
        <v>261</v>
      </c>
      <c r="D52" s="141">
        <f>SUM(D53:D56)</f>
        <v>240</v>
      </c>
      <c r="E52" s="141">
        <f t="shared" ref="E52:I52" si="29">SUM(E53:E56)</f>
        <v>10</v>
      </c>
      <c r="F52" s="141">
        <f t="shared" si="29"/>
        <v>86</v>
      </c>
      <c r="G52" s="141">
        <f t="shared" si="29"/>
        <v>64</v>
      </c>
      <c r="H52" s="141">
        <f t="shared" si="29"/>
        <v>22</v>
      </c>
      <c r="I52" s="141">
        <f t="shared" si="29"/>
        <v>0</v>
      </c>
      <c r="J52" s="101">
        <v>144</v>
      </c>
      <c r="K52" s="101"/>
      <c r="L52" s="104"/>
      <c r="M52" s="104"/>
      <c r="N52" s="101">
        <f>N53+N54</f>
        <v>96</v>
      </c>
      <c r="O52" s="101">
        <f t="shared" ref="O52:S52" si="30">O53+O54</f>
        <v>0</v>
      </c>
      <c r="P52" s="101">
        <f t="shared" si="30"/>
        <v>0</v>
      </c>
      <c r="Q52" s="101">
        <f t="shared" si="30"/>
        <v>0</v>
      </c>
      <c r="R52" s="101">
        <f t="shared" si="30"/>
        <v>0</v>
      </c>
      <c r="S52" s="101">
        <f t="shared" si="30"/>
        <v>0</v>
      </c>
    </row>
    <row r="53" spans="1:19" ht="50.25" customHeight="1" thickBot="1" x14ac:dyDescent="0.3">
      <c r="A53" s="4" t="s">
        <v>66</v>
      </c>
      <c r="B53" s="33" t="s">
        <v>218</v>
      </c>
      <c r="C53" s="156" t="s">
        <v>123</v>
      </c>
      <c r="D53" s="130">
        <v>50</v>
      </c>
      <c r="E53" s="3">
        <v>6</v>
      </c>
      <c r="F53" s="3">
        <v>44</v>
      </c>
      <c r="G53" s="3">
        <v>36</v>
      </c>
      <c r="H53" s="3">
        <v>8</v>
      </c>
      <c r="I53" s="25"/>
      <c r="J53" s="3"/>
      <c r="K53" s="3"/>
      <c r="L53" s="3"/>
      <c r="M53" s="3"/>
      <c r="N53" s="3">
        <v>50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</row>
    <row r="54" spans="1:19" ht="50.25" customHeight="1" thickBot="1" x14ac:dyDescent="0.3">
      <c r="A54" s="61" t="s">
        <v>219</v>
      </c>
      <c r="B54" s="33" t="s">
        <v>220</v>
      </c>
      <c r="C54" s="157"/>
      <c r="D54" s="142">
        <v>46</v>
      </c>
      <c r="E54" s="59">
        <v>4</v>
      </c>
      <c r="F54" s="59">
        <v>42</v>
      </c>
      <c r="G54" s="59">
        <v>28</v>
      </c>
      <c r="H54" s="59">
        <v>14</v>
      </c>
      <c r="I54" s="76"/>
      <c r="J54" s="59"/>
      <c r="K54" s="59"/>
      <c r="L54" s="3"/>
      <c r="M54" s="3"/>
      <c r="N54" s="59">
        <v>46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</row>
    <row r="55" spans="1:19" ht="21.75" customHeight="1" thickBot="1" x14ac:dyDescent="0.3">
      <c r="A55" s="61" t="s">
        <v>221</v>
      </c>
      <c r="B55" s="33" t="s">
        <v>68</v>
      </c>
      <c r="C55" s="156" t="s">
        <v>123</v>
      </c>
      <c r="D55" s="142">
        <v>72</v>
      </c>
      <c r="E55" s="59"/>
      <c r="F55" s="59"/>
      <c r="G55" s="59"/>
      <c r="H55" s="59"/>
      <c r="I55" s="76"/>
      <c r="J55" s="59">
        <v>72</v>
      </c>
      <c r="K55" s="59"/>
      <c r="L55" s="3"/>
      <c r="M55" s="3"/>
      <c r="N55" s="108">
        <v>72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</row>
    <row r="56" spans="1:19" ht="34.5" customHeight="1" thickBot="1" x14ac:dyDescent="0.3">
      <c r="A56" s="35" t="s">
        <v>69</v>
      </c>
      <c r="B56" s="18" t="s">
        <v>222</v>
      </c>
      <c r="C56" s="157"/>
      <c r="D56" s="134">
        <v>72</v>
      </c>
      <c r="E56" s="8"/>
      <c r="F56" s="8"/>
      <c r="G56" s="8"/>
      <c r="H56" s="8"/>
      <c r="I56" s="17"/>
      <c r="J56" s="8">
        <v>72</v>
      </c>
      <c r="K56" s="8"/>
      <c r="L56" s="3"/>
      <c r="M56" s="3"/>
      <c r="N56" s="109">
        <v>72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</row>
    <row r="57" spans="1:19" ht="105.75" customHeight="1" thickBot="1" x14ac:dyDescent="0.3">
      <c r="A57" s="101" t="s">
        <v>71</v>
      </c>
      <c r="B57" s="102" t="s">
        <v>223</v>
      </c>
      <c r="C57" s="103" t="s">
        <v>262</v>
      </c>
      <c r="D57" s="141">
        <f>SUM(D58:D61)</f>
        <v>336</v>
      </c>
      <c r="E57" s="141">
        <f t="shared" ref="E57:I57" si="31">SUM(E58:E61)</f>
        <v>14</v>
      </c>
      <c r="F57" s="141">
        <f t="shared" si="31"/>
        <v>142</v>
      </c>
      <c r="G57" s="141">
        <f t="shared" si="31"/>
        <v>78</v>
      </c>
      <c r="H57" s="141">
        <f t="shared" si="31"/>
        <v>48</v>
      </c>
      <c r="I57" s="141">
        <f t="shared" si="31"/>
        <v>16</v>
      </c>
      <c r="J57" s="141">
        <v>180</v>
      </c>
      <c r="K57" s="101"/>
      <c r="L57" s="104"/>
      <c r="M57" s="104"/>
      <c r="N57" s="101">
        <f>SUM(N58:N59)</f>
        <v>0</v>
      </c>
      <c r="O57" s="101">
        <f t="shared" ref="O57:S57" si="32">SUM(O58:O59)</f>
        <v>0</v>
      </c>
      <c r="P57" s="101">
        <f t="shared" si="32"/>
        <v>66</v>
      </c>
      <c r="Q57" s="101">
        <f t="shared" si="32"/>
        <v>90</v>
      </c>
      <c r="R57" s="101">
        <f t="shared" si="32"/>
        <v>0</v>
      </c>
      <c r="S57" s="101">
        <f t="shared" si="32"/>
        <v>0</v>
      </c>
    </row>
    <row r="58" spans="1:19" ht="66" customHeight="1" thickBot="1" x14ac:dyDescent="0.3">
      <c r="A58" s="4" t="s">
        <v>73</v>
      </c>
      <c r="B58" s="33" t="s">
        <v>224</v>
      </c>
      <c r="C58" s="156" t="s">
        <v>259</v>
      </c>
      <c r="D58" s="130">
        <v>34</v>
      </c>
      <c r="E58" s="3">
        <v>4</v>
      </c>
      <c r="F58" s="3">
        <v>30</v>
      </c>
      <c r="G58" s="3">
        <v>24</v>
      </c>
      <c r="H58" s="3">
        <v>6</v>
      </c>
      <c r="I58" s="25"/>
      <c r="J58" s="3"/>
      <c r="K58" s="3"/>
      <c r="L58" s="3"/>
      <c r="M58" s="3"/>
      <c r="N58" s="3">
        <v>0</v>
      </c>
      <c r="O58" s="3">
        <v>0</v>
      </c>
      <c r="P58" s="3">
        <v>22</v>
      </c>
      <c r="Q58" s="3">
        <v>12</v>
      </c>
      <c r="R58" s="3">
        <v>0</v>
      </c>
      <c r="S58" s="3">
        <v>0</v>
      </c>
    </row>
    <row r="59" spans="1:19" ht="54.75" customHeight="1" thickBot="1" x14ac:dyDescent="0.3">
      <c r="A59" s="61" t="s">
        <v>225</v>
      </c>
      <c r="B59" s="33" t="s">
        <v>226</v>
      </c>
      <c r="C59" s="157"/>
      <c r="D59" s="130">
        <v>122</v>
      </c>
      <c r="E59" s="3">
        <v>10</v>
      </c>
      <c r="F59" s="3">
        <v>112</v>
      </c>
      <c r="G59" s="3">
        <v>54</v>
      </c>
      <c r="H59" s="3">
        <v>42</v>
      </c>
      <c r="I59" s="25">
        <v>16</v>
      </c>
      <c r="J59" s="3"/>
      <c r="K59" s="3"/>
      <c r="L59" s="3"/>
      <c r="M59" s="3"/>
      <c r="N59" s="3">
        <v>0</v>
      </c>
      <c r="O59" s="3">
        <v>0</v>
      </c>
      <c r="P59" s="3">
        <v>44</v>
      </c>
      <c r="Q59" s="3">
        <v>78</v>
      </c>
      <c r="R59" s="3">
        <v>0</v>
      </c>
      <c r="S59" s="3">
        <v>0</v>
      </c>
    </row>
    <row r="60" spans="1:19" ht="23.25" customHeight="1" thickBot="1" x14ac:dyDescent="0.3">
      <c r="A60" s="4" t="s">
        <v>75</v>
      </c>
      <c r="B60" s="19" t="s">
        <v>68</v>
      </c>
      <c r="C60" s="10" t="s">
        <v>260</v>
      </c>
      <c r="D60" s="130">
        <v>36</v>
      </c>
      <c r="E60" s="3"/>
      <c r="F60" s="3"/>
      <c r="G60" s="3"/>
      <c r="H60" s="3"/>
      <c r="I60" s="25"/>
      <c r="J60" s="3">
        <v>36</v>
      </c>
      <c r="K60" s="3"/>
      <c r="L60" s="3"/>
      <c r="M60" s="3"/>
      <c r="N60" s="37">
        <v>0</v>
      </c>
      <c r="O60" s="37">
        <v>0</v>
      </c>
      <c r="P60" s="37">
        <v>36</v>
      </c>
      <c r="Q60" s="37">
        <v>0</v>
      </c>
      <c r="R60" s="37">
        <v>0</v>
      </c>
      <c r="S60" s="37">
        <v>0</v>
      </c>
    </row>
    <row r="61" spans="1:19" ht="32.25" customHeight="1" thickBot="1" x14ac:dyDescent="0.3">
      <c r="A61" s="35" t="s">
        <v>76</v>
      </c>
      <c r="B61" s="18" t="s">
        <v>222</v>
      </c>
      <c r="C61" s="14" t="s">
        <v>259</v>
      </c>
      <c r="D61" s="134">
        <v>144</v>
      </c>
      <c r="E61" s="8"/>
      <c r="F61" s="8"/>
      <c r="G61" s="8"/>
      <c r="H61" s="8"/>
      <c r="I61" s="17"/>
      <c r="J61" s="8">
        <v>144</v>
      </c>
      <c r="K61" s="8"/>
      <c r="L61" s="3"/>
      <c r="M61" s="3"/>
      <c r="N61" s="53">
        <v>0</v>
      </c>
      <c r="O61" s="53">
        <v>0</v>
      </c>
      <c r="P61" s="53">
        <v>0</v>
      </c>
      <c r="Q61" s="53">
        <v>144</v>
      </c>
      <c r="R61" s="53">
        <v>0</v>
      </c>
      <c r="S61" s="53">
        <v>0</v>
      </c>
    </row>
    <row r="62" spans="1:19" ht="98.25" customHeight="1" thickBot="1" x14ac:dyDescent="0.3">
      <c r="A62" s="101" t="s">
        <v>77</v>
      </c>
      <c r="B62" s="102" t="s">
        <v>227</v>
      </c>
      <c r="C62" s="106" t="s">
        <v>263</v>
      </c>
      <c r="D62" s="141">
        <f>SUM(D63:D66)</f>
        <v>276</v>
      </c>
      <c r="E62" s="141">
        <f t="shared" ref="E62:H62" si="33">SUM(E63:E66)</f>
        <v>12</v>
      </c>
      <c r="F62" s="141">
        <f t="shared" si="33"/>
        <v>120</v>
      </c>
      <c r="G62" s="141">
        <f t="shared" si="33"/>
        <v>64</v>
      </c>
      <c r="H62" s="141">
        <f t="shared" si="33"/>
        <v>56</v>
      </c>
      <c r="I62" s="141"/>
      <c r="J62" s="141">
        <v>144</v>
      </c>
      <c r="K62" s="32"/>
      <c r="L62" s="104"/>
      <c r="M62" s="104"/>
      <c r="N62" s="101">
        <f>SUM(N63:N64)</f>
        <v>60</v>
      </c>
      <c r="O62" s="101">
        <f t="shared" ref="O62:S62" si="34">SUM(O63:O64)</f>
        <v>72</v>
      </c>
      <c r="P62" s="101">
        <f t="shared" si="34"/>
        <v>0</v>
      </c>
      <c r="Q62" s="101">
        <f t="shared" si="34"/>
        <v>0</v>
      </c>
      <c r="R62" s="101">
        <f t="shared" si="34"/>
        <v>0</v>
      </c>
      <c r="S62" s="101">
        <f t="shared" si="34"/>
        <v>0</v>
      </c>
    </row>
    <row r="63" spans="1:19" ht="67.5" customHeight="1" thickBot="1" x14ac:dyDescent="0.3">
      <c r="A63" s="4" t="s">
        <v>79</v>
      </c>
      <c r="B63" s="33" t="s">
        <v>228</v>
      </c>
      <c r="C63" s="156" t="s">
        <v>122</v>
      </c>
      <c r="D63" s="130">
        <v>32</v>
      </c>
      <c r="E63" s="3">
        <v>2</v>
      </c>
      <c r="F63" s="3">
        <v>30</v>
      </c>
      <c r="G63" s="3">
        <v>20</v>
      </c>
      <c r="H63" s="3">
        <v>10</v>
      </c>
      <c r="I63" s="25"/>
      <c r="J63" s="3"/>
      <c r="K63" s="25"/>
      <c r="L63" s="3"/>
      <c r="M63" s="3"/>
      <c r="N63" s="3">
        <v>20</v>
      </c>
      <c r="O63" s="3">
        <v>12</v>
      </c>
      <c r="P63" s="3">
        <v>0</v>
      </c>
      <c r="Q63" s="3">
        <v>0</v>
      </c>
      <c r="R63" s="3">
        <v>0</v>
      </c>
      <c r="S63" s="3">
        <v>0</v>
      </c>
    </row>
    <row r="64" spans="1:19" ht="54" customHeight="1" thickBot="1" x14ac:dyDescent="0.3">
      <c r="A64" s="61" t="s">
        <v>229</v>
      </c>
      <c r="B64" s="33" t="s">
        <v>230</v>
      </c>
      <c r="C64" s="157"/>
      <c r="D64" s="130">
        <v>100</v>
      </c>
      <c r="E64" s="3">
        <v>10</v>
      </c>
      <c r="F64" s="3">
        <v>90</v>
      </c>
      <c r="G64" s="128">
        <v>44</v>
      </c>
      <c r="H64" s="3">
        <v>46</v>
      </c>
      <c r="I64" s="25"/>
      <c r="J64" s="3"/>
      <c r="K64" s="25"/>
      <c r="L64" s="3"/>
      <c r="M64" s="3"/>
      <c r="N64" s="3">
        <v>40</v>
      </c>
      <c r="O64" s="3">
        <v>60</v>
      </c>
      <c r="P64" s="3">
        <v>0</v>
      </c>
      <c r="Q64" s="3">
        <v>0</v>
      </c>
      <c r="R64" s="3">
        <v>0</v>
      </c>
      <c r="S64" s="3">
        <v>0</v>
      </c>
    </row>
    <row r="65" spans="1:19" ht="23.25" customHeight="1" thickBot="1" x14ac:dyDescent="0.3">
      <c r="A65" s="4" t="s">
        <v>81</v>
      </c>
      <c r="B65" s="19" t="s">
        <v>68</v>
      </c>
      <c r="C65" s="10" t="s">
        <v>122</v>
      </c>
      <c r="D65" s="130">
        <v>36</v>
      </c>
      <c r="E65" s="3"/>
      <c r="F65" s="3"/>
      <c r="G65" s="3"/>
      <c r="H65" s="3"/>
      <c r="I65" s="25"/>
      <c r="J65" s="3">
        <v>36</v>
      </c>
      <c r="K65" s="25"/>
      <c r="L65" s="3"/>
      <c r="M65" s="3"/>
      <c r="N65" s="94">
        <v>0</v>
      </c>
      <c r="O65" s="94">
        <v>36</v>
      </c>
      <c r="P65" s="94">
        <v>0</v>
      </c>
      <c r="Q65" s="94">
        <v>0</v>
      </c>
      <c r="R65" s="94">
        <v>0</v>
      </c>
      <c r="S65" s="94">
        <v>0</v>
      </c>
    </row>
    <row r="66" spans="1:19" ht="33" customHeight="1" thickBot="1" x14ac:dyDescent="0.3">
      <c r="A66" s="35" t="s">
        <v>82</v>
      </c>
      <c r="B66" s="18" t="s">
        <v>222</v>
      </c>
      <c r="C66" s="10" t="s">
        <v>122</v>
      </c>
      <c r="D66" s="134">
        <v>108</v>
      </c>
      <c r="E66" s="8"/>
      <c r="F66" s="8"/>
      <c r="G66" s="8"/>
      <c r="H66" s="8"/>
      <c r="I66" s="17"/>
      <c r="J66" s="8">
        <v>108</v>
      </c>
      <c r="K66" s="17"/>
      <c r="L66" s="3"/>
      <c r="M66" s="3"/>
      <c r="N66" s="53">
        <v>0</v>
      </c>
      <c r="O66" s="53">
        <v>108</v>
      </c>
      <c r="P66" s="97">
        <v>0</v>
      </c>
      <c r="Q66" s="97">
        <v>0</v>
      </c>
      <c r="R66" s="97">
        <v>0</v>
      </c>
      <c r="S66" s="97">
        <v>0</v>
      </c>
    </row>
    <row r="67" spans="1:19" ht="99" customHeight="1" thickBot="1" x14ac:dyDescent="0.3">
      <c r="A67" s="101" t="s">
        <v>83</v>
      </c>
      <c r="B67" s="102" t="s">
        <v>231</v>
      </c>
      <c r="C67" s="103" t="s">
        <v>264</v>
      </c>
      <c r="D67" s="141">
        <f>SUM(D68:D71)</f>
        <v>300</v>
      </c>
      <c r="E67" s="141">
        <f t="shared" ref="E67:H67" si="35">SUM(E68:E71)</f>
        <v>14</v>
      </c>
      <c r="F67" s="141">
        <f t="shared" si="35"/>
        <v>142</v>
      </c>
      <c r="G67" s="141">
        <f t="shared" si="35"/>
        <v>88</v>
      </c>
      <c r="H67" s="141">
        <f t="shared" si="35"/>
        <v>54</v>
      </c>
      <c r="I67" s="101"/>
      <c r="J67" s="101">
        <v>144</v>
      </c>
      <c r="K67" s="32"/>
      <c r="L67" s="104"/>
      <c r="M67" s="104"/>
      <c r="N67" s="101">
        <f>SUM(N68:N69)</f>
        <v>0</v>
      </c>
      <c r="O67" s="101">
        <f t="shared" ref="O67:R67" si="36">SUM(O68:O69)</f>
        <v>96</v>
      </c>
      <c r="P67" s="101">
        <f t="shared" si="36"/>
        <v>60</v>
      </c>
      <c r="Q67" s="101">
        <f t="shared" si="36"/>
        <v>0</v>
      </c>
      <c r="R67" s="101">
        <f t="shared" si="36"/>
        <v>0</v>
      </c>
      <c r="S67" s="101">
        <v>0</v>
      </c>
    </row>
    <row r="68" spans="1:19" ht="49.5" customHeight="1" thickBot="1" x14ac:dyDescent="0.3">
      <c r="A68" s="4" t="s">
        <v>85</v>
      </c>
      <c r="B68" s="33" t="s">
        <v>233</v>
      </c>
      <c r="C68" s="156" t="s">
        <v>260</v>
      </c>
      <c r="D68" s="143">
        <v>32</v>
      </c>
      <c r="E68" s="118">
        <v>2</v>
      </c>
      <c r="F68" s="118">
        <v>30</v>
      </c>
      <c r="G68" s="118">
        <v>20</v>
      </c>
      <c r="H68" s="118">
        <v>10</v>
      </c>
      <c r="I68" s="25"/>
      <c r="J68" s="3"/>
      <c r="K68" s="25"/>
      <c r="L68" s="3"/>
      <c r="M68" s="3"/>
      <c r="N68" s="3">
        <v>0</v>
      </c>
      <c r="O68" s="3">
        <v>20</v>
      </c>
      <c r="P68" s="3">
        <v>12</v>
      </c>
      <c r="Q68" s="3">
        <v>0</v>
      </c>
      <c r="R68" s="3">
        <v>0</v>
      </c>
      <c r="S68" s="3">
        <v>0</v>
      </c>
    </row>
    <row r="69" spans="1:19" ht="51.75" customHeight="1" thickBot="1" x14ac:dyDescent="0.3">
      <c r="A69" s="61" t="s">
        <v>232</v>
      </c>
      <c r="B69" s="33" t="s">
        <v>234</v>
      </c>
      <c r="C69" s="157"/>
      <c r="D69" s="144">
        <v>124</v>
      </c>
      <c r="E69" s="119">
        <v>12</v>
      </c>
      <c r="F69" s="119">
        <v>112</v>
      </c>
      <c r="G69" s="119">
        <v>68</v>
      </c>
      <c r="H69" s="119">
        <v>44</v>
      </c>
      <c r="I69" s="76"/>
      <c r="J69" s="59"/>
      <c r="K69" s="76"/>
      <c r="L69" s="3"/>
      <c r="M69" s="3"/>
      <c r="N69" s="59">
        <v>0</v>
      </c>
      <c r="O69" s="59">
        <v>76</v>
      </c>
      <c r="P69" s="59">
        <v>48</v>
      </c>
      <c r="Q69" s="3">
        <v>0</v>
      </c>
      <c r="R69" s="3">
        <v>0</v>
      </c>
      <c r="S69" s="9">
        <v>0</v>
      </c>
    </row>
    <row r="70" spans="1:19" ht="39.75" customHeight="1" thickBot="1" x14ac:dyDescent="0.3">
      <c r="A70" s="61" t="s">
        <v>235</v>
      </c>
      <c r="B70" s="19" t="s">
        <v>68</v>
      </c>
      <c r="C70" s="156" t="s">
        <v>260</v>
      </c>
      <c r="D70" s="142">
        <v>36</v>
      </c>
      <c r="E70" s="59"/>
      <c r="F70" s="59"/>
      <c r="G70" s="59"/>
      <c r="H70" s="59"/>
      <c r="I70" s="76"/>
      <c r="J70" s="59">
        <v>36</v>
      </c>
      <c r="K70" s="76"/>
      <c r="L70" s="3"/>
      <c r="M70" s="3"/>
      <c r="N70" s="111">
        <v>0</v>
      </c>
      <c r="O70" s="111">
        <v>0</v>
      </c>
      <c r="P70" s="111">
        <v>36</v>
      </c>
      <c r="Q70" s="94">
        <v>0</v>
      </c>
      <c r="R70" s="94">
        <v>0</v>
      </c>
      <c r="S70" s="148">
        <v>0</v>
      </c>
    </row>
    <row r="71" spans="1:19" ht="35.25" customHeight="1" thickBot="1" x14ac:dyDescent="0.3">
      <c r="A71" s="60" t="s">
        <v>87</v>
      </c>
      <c r="B71" s="18" t="s">
        <v>222</v>
      </c>
      <c r="C71" s="157"/>
      <c r="D71" s="144">
        <v>108</v>
      </c>
      <c r="E71" s="119"/>
      <c r="F71" s="119"/>
      <c r="G71" s="119"/>
      <c r="H71" s="119"/>
      <c r="I71" s="120"/>
      <c r="J71" s="119">
        <v>108</v>
      </c>
      <c r="K71" s="120"/>
      <c r="L71" s="118"/>
      <c r="M71" s="118"/>
      <c r="N71" s="121">
        <v>0</v>
      </c>
      <c r="O71" s="121">
        <v>0</v>
      </c>
      <c r="P71" s="121">
        <v>108</v>
      </c>
      <c r="Q71" s="122">
        <v>0</v>
      </c>
      <c r="R71" s="122">
        <v>0</v>
      </c>
      <c r="S71" s="149">
        <v>0</v>
      </c>
    </row>
    <row r="72" spans="1:19" ht="120" customHeight="1" thickBot="1" x14ac:dyDescent="0.3">
      <c r="A72" s="101" t="s">
        <v>88</v>
      </c>
      <c r="B72" s="102" t="s">
        <v>236</v>
      </c>
      <c r="C72" s="103" t="s">
        <v>265</v>
      </c>
      <c r="D72" s="141">
        <f>SUM(D73:D76)</f>
        <v>386</v>
      </c>
      <c r="E72" s="141">
        <f t="shared" ref="E72:H72" si="37">SUM(E73:E76)</f>
        <v>20</v>
      </c>
      <c r="F72" s="141">
        <f t="shared" si="37"/>
        <v>186</v>
      </c>
      <c r="G72" s="141">
        <f t="shared" si="37"/>
        <v>80</v>
      </c>
      <c r="H72" s="141">
        <f t="shared" si="37"/>
        <v>106</v>
      </c>
      <c r="I72" s="101"/>
      <c r="J72" s="101">
        <v>180</v>
      </c>
      <c r="K72" s="32"/>
      <c r="L72" s="104"/>
      <c r="M72" s="104"/>
      <c r="N72" s="101">
        <f>SUM(N73:N74)</f>
        <v>0</v>
      </c>
      <c r="O72" s="101">
        <f t="shared" ref="O72:S72" si="38">SUM(O73:O74)</f>
        <v>0</v>
      </c>
      <c r="P72" s="101">
        <f t="shared" si="38"/>
        <v>0</v>
      </c>
      <c r="Q72" s="101">
        <f t="shared" si="38"/>
        <v>130</v>
      </c>
      <c r="R72" s="101">
        <f t="shared" si="38"/>
        <v>76</v>
      </c>
      <c r="S72" s="101">
        <f t="shared" si="38"/>
        <v>0</v>
      </c>
    </row>
    <row r="73" spans="1:19" ht="65.25" customHeight="1" thickBot="1" x14ac:dyDescent="0.3">
      <c r="A73" s="4" t="s">
        <v>90</v>
      </c>
      <c r="B73" s="19" t="s">
        <v>237</v>
      </c>
      <c r="C73" s="156" t="s">
        <v>124</v>
      </c>
      <c r="D73" s="130">
        <v>54</v>
      </c>
      <c r="E73" s="3">
        <v>6</v>
      </c>
      <c r="F73" s="3">
        <v>48</v>
      </c>
      <c r="G73" s="3">
        <v>34</v>
      </c>
      <c r="H73" s="3">
        <v>14</v>
      </c>
      <c r="I73" s="25"/>
      <c r="J73" s="3"/>
      <c r="K73" s="25"/>
      <c r="L73" s="3"/>
      <c r="M73" s="3"/>
      <c r="N73" s="3">
        <v>0</v>
      </c>
      <c r="O73" s="3">
        <v>0</v>
      </c>
      <c r="P73" s="3">
        <v>0</v>
      </c>
      <c r="Q73" s="3">
        <v>32</v>
      </c>
      <c r="R73" s="3">
        <v>22</v>
      </c>
      <c r="S73" s="3">
        <v>0</v>
      </c>
    </row>
    <row r="74" spans="1:19" ht="51" customHeight="1" thickBot="1" x14ac:dyDescent="0.3">
      <c r="A74" s="61" t="s">
        <v>238</v>
      </c>
      <c r="B74" s="19" t="s">
        <v>239</v>
      </c>
      <c r="C74" s="157"/>
      <c r="D74" s="142">
        <v>152</v>
      </c>
      <c r="E74" s="59">
        <v>14</v>
      </c>
      <c r="F74" s="59">
        <v>138</v>
      </c>
      <c r="G74" s="59">
        <v>46</v>
      </c>
      <c r="H74" s="59">
        <v>92</v>
      </c>
      <c r="I74" s="76"/>
      <c r="J74" s="59"/>
      <c r="K74" s="76"/>
      <c r="L74" s="3"/>
      <c r="M74" s="3"/>
      <c r="N74" s="3">
        <v>0</v>
      </c>
      <c r="O74" s="3">
        <v>0</v>
      </c>
      <c r="P74" s="3">
        <v>0</v>
      </c>
      <c r="Q74" s="59">
        <v>98</v>
      </c>
      <c r="R74" s="59">
        <v>54</v>
      </c>
      <c r="S74" s="59">
        <v>0</v>
      </c>
    </row>
    <row r="75" spans="1:19" ht="26.25" customHeight="1" thickBot="1" x14ac:dyDescent="0.3">
      <c r="A75" s="61" t="s">
        <v>240</v>
      </c>
      <c r="B75" s="19" t="s">
        <v>68</v>
      </c>
      <c r="C75" s="156" t="s">
        <v>124</v>
      </c>
      <c r="D75" s="142">
        <v>72</v>
      </c>
      <c r="E75" s="59"/>
      <c r="F75" s="59"/>
      <c r="G75" s="59"/>
      <c r="H75" s="59"/>
      <c r="I75" s="76"/>
      <c r="J75" s="59">
        <v>72</v>
      </c>
      <c r="K75" s="76"/>
      <c r="L75" s="3"/>
      <c r="M75" s="3"/>
      <c r="N75" s="37">
        <v>0</v>
      </c>
      <c r="O75" s="37">
        <v>0</v>
      </c>
      <c r="P75" s="37">
        <v>0</v>
      </c>
      <c r="Q75" s="108">
        <v>36</v>
      </c>
      <c r="R75" s="108">
        <v>36</v>
      </c>
      <c r="S75" s="108">
        <v>0</v>
      </c>
    </row>
    <row r="76" spans="1:19" ht="33.75" customHeight="1" thickBot="1" x14ac:dyDescent="0.3">
      <c r="A76" s="60" t="s">
        <v>92</v>
      </c>
      <c r="B76" s="18" t="s">
        <v>222</v>
      </c>
      <c r="C76" s="157"/>
      <c r="D76" s="134">
        <v>108</v>
      </c>
      <c r="E76" s="8"/>
      <c r="F76" s="8"/>
      <c r="G76" s="8"/>
      <c r="H76" s="8"/>
      <c r="I76" s="17"/>
      <c r="J76" s="8">
        <v>108</v>
      </c>
      <c r="K76" s="17"/>
      <c r="L76" s="3"/>
      <c r="M76" s="3"/>
      <c r="N76" s="97">
        <v>0</v>
      </c>
      <c r="O76" s="97">
        <v>0</v>
      </c>
      <c r="P76" s="97">
        <v>0</v>
      </c>
      <c r="Q76" s="150">
        <v>36</v>
      </c>
      <c r="R76" s="151">
        <v>72</v>
      </c>
      <c r="S76" s="151">
        <v>0</v>
      </c>
    </row>
    <row r="77" spans="1:19" ht="37.5" customHeight="1" thickBot="1" x14ac:dyDescent="0.3">
      <c r="A77" s="101" t="s">
        <v>93</v>
      </c>
      <c r="B77" s="102" t="s">
        <v>241</v>
      </c>
      <c r="C77" s="103" t="s">
        <v>266</v>
      </c>
      <c r="D77" s="141">
        <f>SUM(D78:D79)</f>
        <v>226</v>
      </c>
      <c r="E77" s="141">
        <f t="shared" ref="E77:I77" si="39">SUM(E78:E79)</f>
        <v>10</v>
      </c>
      <c r="F77" s="141">
        <f t="shared" si="39"/>
        <v>108</v>
      </c>
      <c r="G77" s="141">
        <f t="shared" si="39"/>
        <v>60</v>
      </c>
      <c r="H77" s="141">
        <f t="shared" si="39"/>
        <v>32</v>
      </c>
      <c r="I77" s="141">
        <f t="shared" si="39"/>
        <v>16</v>
      </c>
      <c r="J77" s="101">
        <v>108</v>
      </c>
      <c r="K77" s="32"/>
      <c r="L77" s="104"/>
      <c r="M77" s="104"/>
      <c r="N77" s="104">
        <f>SUM(N78)</f>
        <v>0</v>
      </c>
      <c r="O77" s="104">
        <f t="shared" ref="O77:S77" si="40">SUM(O78)</f>
        <v>0</v>
      </c>
      <c r="P77" s="104">
        <f t="shared" si="40"/>
        <v>0</v>
      </c>
      <c r="Q77" s="152">
        <f t="shared" si="40"/>
        <v>0</v>
      </c>
      <c r="R77" s="153">
        <f t="shared" si="40"/>
        <v>0</v>
      </c>
      <c r="S77" s="153">
        <f t="shared" si="40"/>
        <v>118</v>
      </c>
    </row>
    <row r="78" spans="1:19" ht="33" customHeight="1" thickBot="1" x14ac:dyDescent="0.3">
      <c r="A78" s="4" t="s">
        <v>95</v>
      </c>
      <c r="B78" s="19" t="s">
        <v>242</v>
      </c>
      <c r="C78" s="34" t="s">
        <v>32</v>
      </c>
      <c r="D78" s="129">
        <v>118</v>
      </c>
      <c r="E78" s="3">
        <v>10</v>
      </c>
      <c r="F78" s="3">
        <v>108</v>
      </c>
      <c r="G78" s="127">
        <v>60</v>
      </c>
      <c r="H78" s="3">
        <v>32</v>
      </c>
      <c r="I78" s="25">
        <v>16</v>
      </c>
      <c r="J78" s="3"/>
      <c r="K78" s="25"/>
      <c r="L78" s="3"/>
      <c r="M78" s="3"/>
      <c r="N78" s="3">
        <v>0</v>
      </c>
      <c r="O78" s="3">
        <v>0</v>
      </c>
      <c r="P78" s="3">
        <v>0</v>
      </c>
      <c r="Q78" s="26">
        <v>0</v>
      </c>
      <c r="R78" s="26">
        <v>0</v>
      </c>
      <c r="S78" s="3">
        <v>118</v>
      </c>
    </row>
    <row r="79" spans="1:19" ht="25.5" customHeight="1" thickBot="1" x14ac:dyDescent="0.3">
      <c r="A79" s="35" t="s">
        <v>97</v>
      </c>
      <c r="B79" s="18" t="s">
        <v>70</v>
      </c>
      <c r="C79" s="34" t="s">
        <v>32</v>
      </c>
      <c r="D79" s="134">
        <v>108</v>
      </c>
      <c r="E79" s="8"/>
      <c r="F79" s="8"/>
      <c r="G79" s="8"/>
      <c r="H79" s="8"/>
      <c r="I79" s="17"/>
      <c r="J79" s="8">
        <v>108</v>
      </c>
      <c r="K79" s="17"/>
      <c r="L79" s="3"/>
      <c r="M79" s="3"/>
      <c r="N79" s="97">
        <v>0</v>
      </c>
      <c r="O79" s="97">
        <v>0</v>
      </c>
      <c r="P79" s="97">
        <v>0</v>
      </c>
      <c r="Q79" s="96">
        <v>0</v>
      </c>
      <c r="R79" s="96">
        <v>0</v>
      </c>
      <c r="S79" s="53">
        <v>108</v>
      </c>
    </row>
    <row r="80" spans="1:19" ht="29.25" customHeight="1" thickBot="1" x14ac:dyDescent="0.3">
      <c r="A80" s="101" t="s">
        <v>98</v>
      </c>
      <c r="B80" s="102" t="s">
        <v>277</v>
      </c>
      <c r="C80" s="103" t="s">
        <v>143</v>
      </c>
      <c r="D80" s="141">
        <f>SUM(D81:D83)</f>
        <v>300</v>
      </c>
      <c r="E80" s="141">
        <f t="shared" ref="E80:H80" si="41">SUM(E81:E83)</f>
        <v>12</v>
      </c>
      <c r="F80" s="141">
        <f t="shared" si="41"/>
        <v>108</v>
      </c>
      <c r="G80" s="141">
        <f t="shared" si="41"/>
        <v>58</v>
      </c>
      <c r="H80" s="141">
        <f t="shared" si="41"/>
        <v>50</v>
      </c>
      <c r="I80" s="101"/>
      <c r="J80" s="101">
        <v>180</v>
      </c>
      <c r="K80" s="32"/>
      <c r="L80" s="104"/>
      <c r="M80" s="104"/>
      <c r="N80" s="101">
        <f>SUM(N81)</f>
        <v>0</v>
      </c>
      <c r="O80" s="101">
        <f t="shared" ref="O80:S80" si="42">SUM(O81)</f>
        <v>0</v>
      </c>
      <c r="P80" s="101">
        <f t="shared" si="42"/>
        <v>58</v>
      </c>
      <c r="Q80" s="101">
        <f t="shared" si="42"/>
        <v>62</v>
      </c>
      <c r="R80" s="101">
        <f t="shared" si="42"/>
        <v>0</v>
      </c>
      <c r="S80" s="101">
        <f t="shared" si="42"/>
        <v>0</v>
      </c>
    </row>
    <row r="81" spans="1:30" ht="23.25" customHeight="1" thickBot="1" x14ac:dyDescent="0.3">
      <c r="A81" s="4" t="s">
        <v>100</v>
      </c>
      <c r="B81" s="73" t="s">
        <v>137</v>
      </c>
      <c r="C81" s="10" t="s">
        <v>127</v>
      </c>
      <c r="D81" s="129">
        <v>120</v>
      </c>
      <c r="E81" s="118">
        <v>12</v>
      </c>
      <c r="F81" s="118">
        <v>108</v>
      </c>
      <c r="G81" s="118">
        <v>58</v>
      </c>
      <c r="H81" s="118">
        <v>50</v>
      </c>
      <c r="I81" s="25"/>
      <c r="J81" s="3"/>
      <c r="K81" s="25"/>
      <c r="L81" s="3"/>
      <c r="M81" s="3"/>
      <c r="N81" s="3">
        <v>0</v>
      </c>
      <c r="O81" s="3">
        <v>0</v>
      </c>
      <c r="P81" s="3">
        <v>58</v>
      </c>
      <c r="Q81" s="3">
        <v>62</v>
      </c>
      <c r="R81" s="3">
        <v>0</v>
      </c>
      <c r="S81" s="3">
        <v>0</v>
      </c>
    </row>
    <row r="82" spans="1:30" ht="24" customHeight="1" thickBot="1" x14ac:dyDescent="0.3">
      <c r="A82" s="4" t="s">
        <v>101</v>
      </c>
      <c r="B82" s="19" t="s">
        <v>68</v>
      </c>
      <c r="C82" s="156" t="s">
        <v>127</v>
      </c>
      <c r="D82" s="130">
        <v>72</v>
      </c>
      <c r="E82" s="3"/>
      <c r="F82" s="3"/>
      <c r="G82" s="3"/>
      <c r="H82" s="3"/>
      <c r="I82" s="25"/>
      <c r="J82" s="3">
        <v>72</v>
      </c>
      <c r="K82" s="25"/>
      <c r="L82" s="3"/>
      <c r="M82" s="3"/>
      <c r="N82" s="37">
        <v>0</v>
      </c>
      <c r="O82" s="37">
        <v>0</v>
      </c>
      <c r="P82" s="37">
        <v>36</v>
      </c>
      <c r="Q82" s="37">
        <v>36</v>
      </c>
      <c r="R82" s="37">
        <v>0</v>
      </c>
      <c r="S82" s="37">
        <v>0</v>
      </c>
    </row>
    <row r="83" spans="1:30" ht="36" customHeight="1" thickBot="1" x14ac:dyDescent="0.3">
      <c r="A83" s="9" t="s">
        <v>243</v>
      </c>
      <c r="B83" s="66" t="s">
        <v>222</v>
      </c>
      <c r="C83" s="157"/>
      <c r="D83" s="130">
        <v>108</v>
      </c>
      <c r="E83" s="3"/>
      <c r="F83" s="3"/>
      <c r="G83" s="3"/>
      <c r="H83" s="3"/>
      <c r="I83" s="25"/>
      <c r="J83" s="3">
        <v>108</v>
      </c>
      <c r="K83" s="25"/>
      <c r="L83" s="3"/>
      <c r="M83" s="3"/>
      <c r="N83" s="97">
        <v>0</v>
      </c>
      <c r="O83" s="97">
        <v>0</v>
      </c>
      <c r="P83" s="97">
        <v>36</v>
      </c>
      <c r="Q83" s="97">
        <v>72</v>
      </c>
      <c r="R83" s="97">
        <v>0</v>
      </c>
      <c r="S83" s="97">
        <v>0</v>
      </c>
    </row>
    <row r="84" spans="1:30" ht="33" customHeight="1" thickBot="1" x14ac:dyDescent="0.3">
      <c r="A84" s="101" t="s">
        <v>244</v>
      </c>
      <c r="B84" s="102" t="s">
        <v>278</v>
      </c>
      <c r="C84" s="103" t="s">
        <v>144</v>
      </c>
      <c r="D84" s="145">
        <f>SUM(D85:D87)</f>
        <v>252</v>
      </c>
      <c r="E84" s="145">
        <f t="shared" ref="E84:H84" si="43">SUM(E85:E87)</f>
        <v>10</v>
      </c>
      <c r="F84" s="145">
        <f t="shared" si="43"/>
        <v>98</v>
      </c>
      <c r="G84" s="145">
        <f t="shared" si="43"/>
        <v>66</v>
      </c>
      <c r="H84" s="145">
        <f t="shared" si="43"/>
        <v>32</v>
      </c>
      <c r="I84" s="107"/>
      <c r="J84" s="107">
        <v>144</v>
      </c>
      <c r="K84" s="23"/>
      <c r="L84" s="104"/>
      <c r="M84" s="104"/>
      <c r="N84" s="107">
        <f>SUM(N85)</f>
        <v>0</v>
      </c>
      <c r="O84" s="107">
        <f t="shared" ref="O84:S84" si="44">SUM(O85)</f>
        <v>0</v>
      </c>
      <c r="P84" s="107">
        <f t="shared" si="44"/>
        <v>0</v>
      </c>
      <c r="Q84" s="107">
        <f t="shared" si="44"/>
        <v>0</v>
      </c>
      <c r="R84" s="107">
        <f t="shared" si="44"/>
        <v>108</v>
      </c>
      <c r="S84" s="107">
        <f t="shared" si="44"/>
        <v>0</v>
      </c>
    </row>
    <row r="85" spans="1:30" ht="24" customHeight="1" thickBot="1" x14ac:dyDescent="0.3">
      <c r="A85" s="61" t="s">
        <v>245</v>
      </c>
      <c r="B85" s="73" t="s">
        <v>246</v>
      </c>
      <c r="C85" s="10" t="s">
        <v>124</v>
      </c>
      <c r="D85" s="130">
        <v>108</v>
      </c>
      <c r="E85" s="3">
        <v>10</v>
      </c>
      <c r="F85" s="3">
        <v>98</v>
      </c>
      <c r="G85" s="3">
        <v>66</v>
      </c>
      <c r="H85" s="3">
        <v>32</v>
      </c>
      <c r="I85" s="25"/>
      <c r="J85" s="3"/>
      <c r="K85" s="25"/>
      <c r="L85" s="3"/>
      <c r="M85" s="3"/>
      <c r="N85" s="3">
        <v>0</v>
      </c>
      <c r="O85" s="3">
        <v>0</v>
      </c>
      <c r="P85" s="25">
        <v>0</v>
      </c>
      <c r="Q85" s="32">
        <v>0</v>
      </c>
      <c r="R85" s="25">
        <v>108</v>
      </c>
      <c r="S85" s="25">
        <v>0</v>
      </c>
    </row>
    <row r="86" spans="1:30" ht="24" customHeight="1" thickBot="1" x14ac:dyDescent="0.3">
      <c r="A86" s="61" t="s">
        <v>247</v>
      </c>
      <c r="B86" s="19" t="s">
        <v>68</v>
      </c>
      <c r="C86" s="156" t="s">
        <v>124</v>
      </c>
      <c r="D86" s="130">
        <v>36</v>
      </c>
      <c r="E86" s="3"/>
      <c r="F86" s="3"/>
      <c r="G86" s="3"/>
      <c r="H86" s="3"/>
      <c r="I86" s="25"/>
      <c r="J86" s="3">
        <v>36</v>
      </c>
      <c r="K86" s="25"/>
      <c r="L86" s="3"/>
      <c r="M86" s="3"/>
      <c r="N86" s="37">
        <v>0</v>
      </c>
      <c r="O86" s="37">
        <v>0</v>
      </c>
      <c r="P86" s="37">
        <v>0</v>
      </c>
      <c r="Q86" s="95">
        <v>0</v>
      </c>
      <c r="R86" s="37">
        <v>36</v>
      </c>
      <c r="S86" s="37">
        <v>0</v>
      </c>
    </row>
    <row r="87" spans="1:30" ht="33.75" customHeight="1" thickBot="1" x14ac:dyDescent="0.3">
      <c r="A87" s="9" t="s">
        <v>248</v>
      </c>
      <c r="B87" s="66" t="s">
        <v>222</v>
      </c>
      <c r="C87" s="157"/>
      <c r="D87" s="130">
        <v>108</v>
      </c>
      <c r="E87" s="3"/>
      <c r="F87" s="3"/>
      <c r="G87" s="3"/>
      <c r="H87" s="3"/>
      <c r="I87" s="25"/>
      <c r="J87" s="3">
        <v>108</v>
      </c>
      <c r="K87" s="25"/>
      <c r="L87" s="3"/>
      <c r="M87" s="3"/>
      <c r="N87" s="97">
        <v>0</v>
      </c>
      <c r="O87" s="97">
        <v>0</v>
      </c>
      <c r="P87" s="97">
        <v>0</v>
      </c>
      <c r="Q87" s="96">
        <v>0</v>
      </c>
      <c r="R87" s="97">
        <v>108</v>
      </c>
      <c r="S87" s="97">
        <v>0</v>
      </c>
    </row>
    <row r="88" spans="1:30" ht="35.25" customHeight="1" thickBot="1" x14ac:dyDescent="0.3">
      <c r="A88" s="6" t="s">
        <v>147</v>
      </c>
      <c r="B88" s="16" t="s">
        <v>148</v>
      </c>
      <c r="C88" s="10" t="s">
        <v>267</v>
      </c>
      <c r="D88" s="146">
        <v>144</v>
      </c>
      <c r="E88" s="25"/>
      <c r="F88" s="23"/>
      <c r="G88" s="25"/>
      <c r="H88" s="25"/>
      <c r="I88" s="25"/>
      <c r="J88" s="23">
        <v>144</v>
      </c>
      <c r="K88" s="25"/>
      <c r="L88" s="25"/>
      <c r="M88" s="25"/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9">
        <v>144</v>
      </c>
    </row>
    <row r="89" spans="1:30" ht="35.25" customHeight="1" thickBot="1" x14ac:dyDescent="0.3">
      <c r="A89" s="6"/>
      <c r="B89" s="16" t="s">
        <v>199</v>
      </c>
      <c r="C89" s="10"/>
      <c r="D89" s="146">
        <v>180</v>
      </c>
      <c r="E89" s="25"/>
      <c r="F89" s="23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3"/>
    </row>
    <row r="90" spans="1:30" ht="35.25" customHeight="1" thickBot="1" x14ac:dyDescent="0.3">
      <c r="A90" s="112" t="s">
        <v>149</v>
      </c>
      <c r="B90" s="113" t="s">
        <v>138</v>
      </c>
      <c r="C90" s="114"/>
      <c r="D90" s="105" t="s">
        <v>258</v>
      </c>
      <c r="E90" s="115"/>
      <c r="F90" s="115"/>
      <c r="G90" s="37"/>
      <c r="H90" s="37"/>
      <c r="I90" s="37"/>
      <c r="J90" s="37"/>
      <c r="K90" s="115">
        <v>216</v>
      </c>
      <c r="L90" s="37"/>
      <c r="M90" s="115"/>
      <c r="N90" s="37"/>
      <c r="O90" s="114"/>
      <c r="P90" s="37"/>
      <c r="Q90" s="37"/>
      <c r="R90" s="37"/>
      <c r="S90" s="115"/>
    </row>
    <row r="91" spans="1:30" ht="35.25" customHeight="1" thickBot="1" x14ac:dyDescent="0.3">
      <c r="A91" s="116"/>
      <c r="B91" s="155" t="s">
        <v>102</v>
      </c>
      <c r="C91" s="92" t="s">
        <v>293</v>
      </c>
      <c r="D91" s="117" t="s">
        <v>294</v>
      </c>
      <c r="E91" s="117">
        <f t="shared" ref="E91:M91" si="45">SUM(E9,E25,E88,E89,E90)</f>
        <v>214</v>
      </c>
      <c r="F91" s="117">
        <f t="shared" si="45"/>
        <v>3890</v>
      </c>
      <c r="G91" s="117">
        <f t="shared" si="45"/>
        <v>2071</v>
      </c>
      <c r="H91" s="117">
        <f t="shared" si="45"/>
        <v>1787</v>
      </c>
      <c r="I91" s="117">
        <f t="shared" si="45"/>
        <v>32</v>
      </c>
      <c r="J91" s="117">
        <f t="shared" si="45"/>
        <v>1368</v>
      </c>
      <c r="K91" s="117">
        <f t="shared" si="45"/>
        <v>468</v>
      </c>
      <c r="L91" s="100">
        <f t="shared" si="45"/>
        <v>576</v>
      </c>
      <c r="M91" s="154">
        <f t="shared" si="45"/>
        <v>828</v>
      </c>
      <c r="N91" s="154">
        <v>432</v>
      </c>
      <c r="O91" s="154">
        <v>702</v>
      </c>
      <c r="P91" s="154">
        <v>342</v>
      </c>
      <c r="Q91" s="154">
        <v>522</v>
      </c>
      <c r="R91" s="154">
        <v>324</v>
      </c>
      <c r="S91" s="154">
        <v>378</v>
      </c>
      <c r="Y91" s="132">
        <f t="shared" ref="Y91:AD91" si="46">SUM(Y92,Y98,Y101)</f>
        <v>0</v>
      </c>
      <c r="Z91" s="132">
        <f t="shared" si="46"/>
        <v>0</v>
      </c>
      <c r="AA91" s="132">
        <f t="shared" si="46"/>
        <v>0</v>
      </c>
      <c r="AB91" s="132">
        <f t="shared" si="46"/>
        <v>0</v>
      </c>
      <c r="AC91" s="132">
        <f t="shared" si="46"/>
        <v>0</v>
      </c>
      <c r="AD91" s="132">
        <f t="shared" si="46"/>
        <v>0</v>
      </c>
    </row>
    <row r="92" spans="1:30" ht="35.25" customHeight="1" thickBot="1" x14ac:dyDescent="0.3">
      <c r="A92" s="189"/>
      <c r="B92" s="190"/>
      <c r="C92" s="190"/>
      <c r="D92" s="190"/>
      <c r="E92" s="191"/>
      <c r="F92" s="178" t="s">
        <v>102</v>
      </c>
      <c r="G92" s="186" t="s">
        <v>103</v>
      </c>
      <c r="H92" s="187"/>
      <c r="I92" s="187"/>
      <c r="J92" s="187"/>
      <c r="K92" s="188"/>
      <c r="L92" s="3">
        <v>11</v>
      </c>
      <c r="M92" s="3">
        <v>12</v>
      </c>
      <c r="N92" s="3">
        <v>11</v>
      </c>
      <c r="O92" s="3">
        <v>14</v>
      </c>
      <c r="P92" s="3">
        <v>9</v>
      </c>
      <c r="Q92" s="3">
        <v>11</v>
      </c>
      <c r="R92" s="3">
        <v>6</v>
      </c>
      <c r="S92" s="3">
        <v>6</v>
      </c>
    </row>
    <row r="93" spans="1:30" ht="35.25" customHeight="1" thickBot="1" x14ac:dyDescent="0.3">
      <c r="A93" s="161"/>
      <c r="B93" s="162"/>
      <c r="C93" s="162"/>
      <c r="D93" s="162"/>
      <c r="E93" s="163"/>
      <c r="F93" s="179"/>
      <c r="G93" s="158" t="s">
        <v>104</v>
      </c>
      <c r="H93" s="159"/>
      <c r="I93" s="159"/>
      <c r="J93" s="159"/>
      <c r="K93" s="160"/>
      <c r="L93" s="3">
        <v>0</v>
      </c>
      <c r="M93" s="3">
        <v>0</v>
      </c>
      <c r="N93" s="3">
        <v>2</v>
      </c>
      <c r="O93" s="3">
        <v>1</v>
      </c>
      <c r="P93" s="3">
        <v>4</v>
      </c>
      <c r="Q93" s="3">
        <v>1</v>
      </c>
      <c r="R93" s="3">
        <v>2</v>
      </c>
      <c r="S93" s="3">
        <v>0</v>
      </c>
    </row>
    <row r="94" spans="1:30" ht="32.25" customHeight="1" thickBot="1" x14ac:dyDescent="0.3">
      <c r="A94" s="195" t="s">
        <v>138</v>
      </c>
      <c r="B94" s="196"/>
      <c r="C94" s="196"/>
      <c r="D94" s="196"/>
      <c r="E94" s="197"/>
      <c r="F94" s="179"/>
      <c r="G94" s="158" t="s">
        <v>105</v>
      </c>
      <c r="H94" s="159"/>
      <c r="I94" s="159"/>
      <c r="J94" s="159"/>
      <c r="K94" s="160"/>
      <c r="L94" s="3">
        <v>0</v>
      </c>
      <c r="M94" s="3">
        <v>0</v>
      </c>
      <c r="N94" s="3">
        <v>2</v>
      </c>
      <c r="O94" s="3">
        <v>3</v>
      </c>
      <c r="P94" s="3">
        <v>3</v>
      </c>
      <c r="Q94" s="3">
        <v>8</v>
      </c>
      <c r="R94" s="3">
        <v>5</v>
      </c>
      <c r="S94" s="3">
        <v>3</v>
      </c>
    </row>
    <row r="95" spans="1:30" ht="33.75" customHeight="1" thickBot="1" x14ac:dyDescent="0.3">
      <c r="A95" s="161"/>
      <c r="B95" s="162"/>
      <c r="C95" s="162"/>
      <c r="D95" s="162"/>
      <c r="E95" s="163"/>
      <c r="F95" s="179"/>
      <c r="G95" s="158" t="s">
        <v>106</v>
      </c>
      <c r="H95" s="159"/>
      <c r="I95" s="159"/>
      <c r="J95" s="159"/>
      <c r="K95" s="160"/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4</v>
      </c>
    </row>
    <row r="96" spans="1:30" ht="21.75" customHeight="1" thickBot="1" x14ac:dyDescent="0.3">
      <c r="A96" s="161" t="s">
        <v>283</v>
      </c>
      <c r="B96" s="162"/>
      <c r="C96" s="162"/>
      <c r="D96" s="162"/>
      <c r="E96" s="163"/>
      <c r="F96" s="179"/>
      <c r="G96" s="124" t="s">
        <v>107</v>
      </c>
      <c r="H96" s="125"/>
      <c r="I96" s="125"/>
      <c r="J96" s="125"/>
      <c r="K96" s="126"/>
      <c r="L96" s="3">
        <v>2</v>
      </c>
      <c r="M96" s="3">
        <v>3</v>
      </c>
      <c r="N96" s="3">
        <v>3</v>
      </c>
      <c r="O96" s="3">
        <v>3</v>
      </c>
      <c r="P96" s="3">
        <v>2</v>
      </c>
      <c r="Q96" s="3">
        <v>3</v>
      </c>
      <c r="R96" s="3">
        <v>3</v>
      </c>
      <c r="S96" s="3">
        <v>2</v>
      </c>
    </row>
    <row r="97" spans="1:19" ht="21.75" customHeight="1" thickBot="1" x14ac:dyDescent="0.3">
      <c r="A97" s="161" t="s">
        <v>284</v>
      </c>
      <c r="B97" s="162"/>
      <c r="C97" s="162"/>
      <c r="D97" s="162"/>
      <c r="E97" s="123"/>
      <c r="F97" s="179"/>
      <c r="G97" s="201" t="s">
        <v>286</v>
      </c>
      <c r="H97" s="202"/>
      <c r="I97" s="202"/>
      <c r="J97" s="202"/>
      <c r="K97" s="203"/>
      <c r="L97" s="3">
        <v>0</v>
      </c>
      <c r="M97" s="3">
        <v>8</v>
      </c>
      <c r="N97" s="3">
        <v>3</v>
      </c>
      <c r="O97" s="3">
        <v>7</v>
      </c>
      <c r="P97" s="3">
        <v>4</v>
      </c>
      <c r="Q97" s="3">
        <v>6</v>
      </c>
      <c r="R97" s="25">
        <v>5</v>
      </c>
      <c r="S97" s="25">
        <v>5</v>
      </c>
    </row>
    <row r="98" spans="1:19" ht="36" customHeight="1" thickBot="1" x14ac:dyDescent="0.3">
      <c r="A98" s="161" t="s">
        <v>282</v>
      </c>
      <c r="B98" s="162"/>
      <c r="C98" s="162"/>
      <c r="D98" s="162"/>
      <c r="E98" s="163"/>
      <c r="F98" s="179"/>
      <c r="G98" s="158" t="s">
        <v>109</v>
      </c>
      <c r="H98" s="159"/>
      <c r="I98" s="159"/>
      <c r="J98" s="159"/>
      <c r="K98" s="160"/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</row>
    <row r="99" spans="1:19" ht="38.25" customHeight="1" thickBot="1" x14ac:dyDescent="0.3">
      <c r="A99" s="181" t="s">
        <v>285</v>
      </c>
      <c r="B99" s="182"/>
      <c r="C99" s="182"/>
      <c r="D99" s="182"/>
      <c r="E99" s="183"/>
      <c r="F99" s="180"/>
      <c r="G99" s="158"/>
      <c r="H99" s="159"/>
      <c r="I99" s="159"/>
      <c r="J99" s="159"/>
      <c r="K99" s="160"/>
      <c r="L99" s="3"/>
      <c r="M99" s="3"/>
      <c r="N99" s="3"/>
      <c r="O99" s="3"/>
      <c r="P99" s="3"/>
      <c r="Q99" s="3"/>
      <c r="R99" s="3"/>
      <c r="S99" s="3"/>
    </row>
    <row r="100" spans="1:19" ht="11.2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ht="18.75" hidden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</sheetData>
  <mergeCells count="55">
    <mergeCell ref="C86:C87"/>
    <mergeCell ref="C75:C76"/>
    <mergeCell ref="C82:C83"/>
    <mergeCell ref="A97:D97"/>
    <mergeCell ref="G97:K97"/>
    <mergeCell ref="C70:C71"/>
    <mergeCell ref="C58:C59"/>
    <mergeCell ref="R5:R6"/>
    <mergeCell ref="Q5:Q6"/>
    <mergeCell ref="C1:S1"/>
    <mergeCell ref="C55:C56"/>
    <mergeCell ref="B2:B7"/>
    <mergeCell ref="L2:S2"/>
    <mergeCell ref="R3:S3"/>
    <mergeCell ref="F3:K3"/>
    <mergeCell ref="S5:S6"/>
    <mergeCell ref="P3:Q3"/>
    <mergeCell ref="E3:E7"/>
    <mergeCell ref="L5:L6"/>
    <mergeCell ref="M5:M6"/>
    <mergeCell ref="N3:O3"/>
    <mergeCell ref="P5:P6"/>
    <mergeCell ref="L3:M3"/>
    <mergeCell ref="A99:E99"/>
    <mergeCell ref="G6:G7"/>
    <mergeCell ref="O5:O6"/>
    <mergeCell ref="A98:E98"/>
    <mergeCell ref="N5:N6"/>
    <mergeCell ref="G98:K98"/>
    <mergeCell ref="G92:K92"/>
    <mergeCell ref="A92:E92"/>
    <mergeCell ref="F92:F99"/>
    <mergeCell ref="A93:E93"/>
    <mergeCell ref="D2:D7"/>
    <mergeCell ref="G99:K99"/>
    <mergeCell ref="G93:K93"/>
    <mergeCell ref="G94:K94"/>
    <mergeCell ref="A94:E94"/>
    <mergeCell ref="A95:E95"/>
    <mergeCell ref="C73:C74"/>
    <mergeCell ref="G95:K95"/>
    <mergeCell ref="A96:E96"/>
    <mergeCell ref="C2:C7"/>
    <mergeCell ref="E2:K2"/>
    <mergeCell ref="H6:H7"/>
    <mergeCell ref="I6:I7"/>
    <mergeCell ref="G5:I5"/>
    <mergeCell ref="F5:F7"/>
    <mergeCell ref="J4:J7"/>
    <mergeCell ref="K4:K7"/>
    <mergeCell ref="F4:I4"/>
    <mergeCell ref="C53:C54"/>
    <mergeCell ref="C63:C64"/>
    <mergeCell ref="C68:C69"/>
    <mergeCell ref="A2:A7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scale="55" firstPageNumber="0" fitToHeight="4" orientation="landscape" r:id="rId1"/>
  <rowBreaks count="3" manualBreakCount="3">
    <brk id="25" max="20" man="1"/>
    <brk id="50" max="20" man="1"/>
    <brk id="7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E10" sqref="E1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8" t="s">
        <v>139</v>
      </c>
      <c r="C1" s="199" t="s">
        <v>185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20.25" customHeight="1" thickBot="1" x14ac:dyDescent="0.3">
      <c r="A2" s="178" t="s">
        <v>0</v>
      </c>
      <c r="B2" s="178" t="s">
        <v>1</v>
      </c>
      <c r="C2" s="164" t="s">
        <v>2</v>
      </c>
      <c r="D2" s="167" t="s">
        <v>110</v>
      </c>
      <c r="E2" s="168"/>
      <c r="F2" s="168"/>
      <c r="G2" s="168"/>
      <c r="H2" s="169"/>
      <c r="I2" s="198" t="s">
        <v>3</v>
      </c>
      <c r="J2" s="198"/>
      <c r="K2" s="198"/>
      <c r="L2" s="198"/>
      <c r="M2" s="198"/>
      <c r="N2" s="198"/>
      <c r="O2" s="198"/>
      <c r="P2" s="198"/>
    </row>
    <row r="3" spans="1:16" ht="20.25" customHeight="1" thickBot="1" x14ac:dyDescent="0.3">
      <c r="A3" s="179"/>
      <c r="B3" s="179"/>
      <c r="C3" s="206"/>
      <c r="D3" s="170" t="s">
        <v>4</v>
      </c>
      <c r="E3" s="170" t="s">
        <v>111</v>
      </c>
      <c r="F3" s="167" t="s">
        <v>5</v>
      </c>
      <c r="G3" s="168"/>
      <c r="H3" s="169"/>
      <c r="I3" s="198" t="s">
        <v>6</v>
      </c>
      <c r="J3" s="198"/>
      <c r="K3" s="198" t="s">
        <v>7</v>
      </c>
      <c r="L3" s="198"/>
      <c r="M3" s="198" t="s">
        <v>8</v>
      </c>
      <c r="N3" s="198"/>
      <c r="O3" s="198" t="s">
        <v>9</v>
      </c>
      <c r="P3" s="198"/>
    </row>
    <row r="4" spans="1:16" ht="12.75" customHeight="1" thickBot="1" x14ac:dyDescent="0.3">
      <c r="A4" s="179"/>
      <c r="B4" s="179"/>
      <c r="C4" s="206"/>
      <c r="D4" s="174"/>
      <c r="E4" s="174"/>
      <c r="F4" s="170" t="s">
        <v>102</v>
      </c>
      <c r="G4" s="167" t="s">
        <v>10</v>
      </c>
      <c r="H4" s="169"/>
      <c r="I4" s="184" t="s">
        <v>11</v>
      </c>
      <c r="J4" s="184" t="s">
        <v>12</v>
      </c>
      <c r="K4" s="184" t="s">
        <v>13</v>
      </c>
      <c r="L4" s="184" t="s">
        <v>14</v>
      </c>
      <c r="M4" s="184" t="s">
        <v>15</v>
      </c>
      <c r="N4" s="184" t="s">
        <v>16</v>
      </c>
      <c r="O4" s="184" t="s">
        <v>17</v>
      </c>
      <c r="P4" s="184" t="s">
        <v>18</v>
      </c>
    </row>
    <row r="5" spans="1:16" ht="16.5" customHeight="1" x14ac:dyDescent="0.25">
      <c r="A5" s="179"/>
      <c r="B5" s="179"/>
      <c r="C5" s="206"/>
      <c r="D5" s="174"/>
      <c r="E5" s="174"/>
      <c r="F5" s="174"/>
      <c r="G5" s="170" t="s">
        <v>112</v>
      </c>
      <c r="H5" s="170" t="s">
        <v>19</v>
      </c>
      <c r="I5" s="185"/>
      <c r="J5" s="185"/>
      <c r="K5" s="185"/>
      <c r="L5" s="185"/>
      <c r="M5" s="185"/>
      <c r="N5" s="185"/>
      <c r="O5" s="185"/>
      <c r="P5" s="185"/>
    </row>
    <row r="6" spans="1:16" ht="105.75" customHeight="1" thickBot="1" x14ac:dyDescent="0.3">
      <c r="A6" s="180"/>
      <c r="B6" s="180"/>
      <c r="C6" s="207"/>
      <c r="D6" s="171"/>
      <c r="E6" s="171"/>
      <c r="F6" s="171"/>
      <c r="G6" s="171"/>
      <c r="H6" s="171"/>
      <c r="I6" s="3" t="s">
        <v>113</v>
      </c>
      <c r="J6" s="3" t="s">
        <v>114</v>
      </c>
      <c r="K6" s="3" t="s">
        <v>115</v>
      </c>
      <c r="L6" s="3" t="s">
        <v>116</v>
      </c>
      <c r="M6" s="3" t="s">
        <v>117</v>
      </c>
      <c r="N6" s="3" t="s">
        <v>118</v>
      </c>
      <c r="O6" s="3" t="s">
        <v>180</v>
      </c>
      <c r="P6" s="3" t="s">
        <v>181</v>
      </c>
    </row>
    <row r="7" spans="1:16" ht="16.5" thickBot="1" x14ac:dyDescent="0.3">
      <c r="A7" s="57">
        <v>1</v>
      </c>
      <c r="B7" s="2">
        <v>2</v>
      </c>
      <c r="C7" s="5">
        <v>3</v>
      </c>
      <c r="D7" s="54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44" t="s">
        <v>40</v>
      </c>
      <c r="B8" s="45" t="s">
        <v>41</v>
      </c>
      <c r="C8" s="46" t="s">
        <v>178</v>
      </c>
      <c r="D8" s="48">
        <f>D9+D24</f>
        <v>3348</v>
      </c>
      <c r="E8" s="47">
        <f>E9+E24</f>
        <v>1116</v>
      </c>
      <c r="F8" s="47">
        <f>F9+F24</f>
        <v>2232</v>
      </c>
      <c r="G8" s="47">
        <f>G9+G24</f>
        <v>1024</v>
      </c>
      <c r="H8" s="47">
        <v>80</v>
      </c>
      <c r="I8" s="47"/>
      <c r="J8" s="47"/>
      <c r="K8" s="47">
        <f>K9+K24</f>
        <v>268</v>
      </c>
      <c r="L8" s="47">
        <f>SUM(L9,L24)</f>
        <v>412</v>
      </c>
      <c r="M8" s="47">
        <f>M9+M24</f>
        <v>352</v>
      </c>
      <c r="N8" s="47">
        <f>N9+N24</f>
        <v>454</v>
      </c>
      <c r="O8" s="47">
        <f>O9+O24</f>
        <v>376</v>
      </c>
      <c r="P8" s="47">
        <f>P9+P24</f>
        <v>370</v>
      </c>
    </row>
    <row r="9" spans="1:16" ht="24.75" customHeight="1" thickBot="1" x14ac:dyDescent="0.3">
      <c r="A9" s="36" t="s">
        <v>42</v>
      </c>
      <c r="B9" s="41" t="s">
        <v>43</v>
      </c>
      <c r="C9" s="38" t="s">
        <v>177</v>
      </c>
      <c r="D9" s="39">
        <f>SUM(D10:D23)</f>
        <v>1212</v>
      </c>
      <c r="E9" s="39">
        <f>SUM(E10:E23)</f>
        <v>404</v>
      </c>
      <c r="F9" s="39">
        <f>SUM(F10:F23)</f>
        <v>808</v>
      </c>
      <c r="G9" s="39">
        <f>SUM(G10:G23)</f>
        <v>328</v>
      </c>
      <c r="H9" s="39"/>
      <c r="I9" s="39"/>
      <c r="J9" s="39"/>
      <c r="K9" s="39">
        <f t="shared" ref="K9:P9" si="0">SUM(K10:K23)</f>
        <v>80</v>
      </c>
      <c r="L9" s="39">
        <f t="shared" si="0"/>
        <v>146</v>
      </c>
      <c r="M9" s="39">
        <f t="shared" si="0"/>
        <v>98</v>
      </c>
      <c r="N9" s="39">
        <f t="shared" si="0"/>
        <v>92</v>
      </c>
      <c r="O9" s="39">
        <f t="shared" si="0"/>
        <v>178</v>
      </c>
      <c r="P9" s="39">
        <f t="shared" si="0"/>
        <v>214</v>
      </c>
    </row>
    <row r="10" spans="1:16" ht="32.25" customHeight="1" thickBot="1" x14ac:dyDescent="0.3">
      <c r="A10" s="57" t="s">
        <v>44</v>
      </c>
      <c r="B10" s="19" t="s">
        <v>45</v>
      </c>
      <c r="C10" s="10" t="s">
        <v>126</v>
      </c>
      <c r="D10" s="20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57" t="s">
        <v>46</v>
      </c>
      <c r="B11" s="19" t="s">
        <v>47</v>
      </c>
      <c r="C11" s="10" t="s">
        <v>122</v>
      </c>
      <c r="D11" s="20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57" t="s">
        <v>48</v>
      </c>
      <c r="B12" s="19" t="s">
        <v>190</v>
      </c>
      <c r="C12" s="10" t="s">
        <v>125</v>
      </c>
      <c r="D12" s="20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57" t="s">
        <v>49</v>
      </c>
      <c r="B13" s="19" t="s">
        <v>50</v>
      </c>
      <c r="C13" s="10" t="s">
        <v>124</v>
      </c>
      <c r="D13" s="20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57" t="s">
        <v>52</v>
      </c>
      <c r="B14" s="19" t="s">
        <v>53</v>
      </c>
      <c r="C14" s="10" t="s">
        <v>124</v>
      </c>
      <c r="D14" s="20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57" t="s">
        <v>54</v>
      </c>
      <c r="B15" s="19" t="s">
        <v>55</v>
      </c>
      <c r="C15" s="10" t="s">
        <v>124</v>
      </c>
      <c r="D15" s="20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57" t="s">
        <v>56</v>
      </c>
      <c r="B16" s="19" t="s">
        <v>57</v>
      </c>
      <c r="C16" s="10" t="s">
        <v>191</v>
      </c>
      <c r="D16" s="20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57" t="s">
        <v>58</v>
      </c>
      <c r="B17" s="19" t="s">
        <v>59</v>
      </c>
      <c r="C17" s="10" t="s">
        <v>32</v>
      </c>
      <c r="D17" s="20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57" t="s">
        <v>60</v>
      </c>
      <c r="B18" s="55" t="s">
        <v>61</v>
      </c>
      <c r="C18" s="10" t="s">
        <v>127</v>
      </c>
      <c r="D18" s="20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57" t="s">
        <v>62</v>
      </c>
      <c r="B19" s="19" t="s">
        <v>128</v>
      </c>
      <c r="C19" s="10" t="s">
        <v>32</v>
      </c>
      <c r="D19" s="20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57" t="s">
        <v>129</v>
      </c>
      <c r="B20" s="19" t="s">
        <v>173</v>
      </c>
      <c r="C20" s="10" t="s">
        <v>174</v>
      </c>
      <c r="D20" s="20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57" t="s">
        <v>131</v>
      </c>
      <c r="B21" s="19" t="s">
        <v>130</v>
      </c>
      <c r="C21" s="10" t="s">
        <v>122</v>
      </c>
      <c r="D21" s="20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56" t="s">
        <v>133</v>
      </c>
      <c r="B22" s="19" t="s">
        <v>132</v>
      </c>
      <c r="C22" s="10" t="s">
        <v>32</v>
      </c>
      <c r="D22" s="20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21" t="s">
        <v>172</v>
      </c>
      <c r="B23" s="18" t="s">
        <v>134</v>
      </c>
      <c r="C23" s="11" t="s">
        <v>176</v>
      </c>
      <c r="D23" s="20">
        <f>E23+F23</f>
        <v>54</v>
      </c>
      <c r="E23" s="8">
        <v>18</v>
      </c>
      <c r="F23" s="8">
        <v>36</v>
      </c>
      <c r="G23" s="8">
        <v>18</v>
      </c>
      <c r="H23" s="8"/>
      <c r="I23" s="8"/>
      <c r="J23" s="8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36</v>
      </c>
    </row>
    <row r="24" spans="1:16" ht="31.5" customHeight="1" thickBot="1" x14ac:dyDescent="0.3">
      <c r="A24" s="48" t="s">
        <v>63</v>
      </c>
      <c r="B24" s="48" t="s">
        <v>151</v>
      </c>
      <c r="C24" s="49" t="s">
        <v>175</v>
      </c>
      <c r="D24" s="48">
        <f>D25+D28+D32+D36+D40+D43+D46</f>
        <v>2136</v>
      </c>
      <c r="E24" s="48">
        <f>E25+E28+E32+E36+E39+E42+E45</f>
        <v>712</v>
      </c>
      <c r="F24" s="48">
        <f>F25+F28+F32+F36+F39+F43+F46</f>
        <v>1424</v>
      </c>
      <c r="G24" s="48">
        <f>G25+G28+G32+G36+G39+G42+G45</f>
        <v>696</v>
      </c>
      <c r="H24" s="48">
        <v>80</v>
      </c>
      <c r="I24" s="50"/>
      <c r="J24" s="50"/>
      <c r="K24" s="48">
        <f t="shared" ref="K24:P24" si="2">SUM(K25,K28,K32,K36,K39,K42,K45)</f>
        <v>188</v>
      </c>
      <c r="L24" s="48">
        <f t="shared" si="2"/>
        <v>266</v>
      </c>
      <c r="M24" s="48">
        <f t="shared" si="2"/>
        <v>254</v>
      </c>
      <c r="N24" s="48">
        <f t="shared" si="2"/>
        <v>362</v>
      </c>
      <c r="O24" s="48">
        <f t="shared" si="2"/>
        <v>198</v>
      </c>
      <c r="P24" s="48">
        <f t="shared" si="2"/>
        <v>156</v>
      </c>
    </row>
    <row r="25" spans="1:16" ht="55.5" customHeight="1" thickBot="1" x14ac:dyDescent="0.3">
      <c r="A25" s="40" t="s">
        <v>64</v>
      </c>
      <c r="B25" s="27" t="s">
        <v>65</v>
      </c>
      <c r="C25" s="31" t="s">
        <v>141</v>
      </c>
      <c r="D25" s="32">
        <f>D26</f>
        <v>222</v>
      </c>
      <c r="E25" s="26">
        <f>E26</f>
        <v>74</v>
      </c>
      <c r="F25" s="26">
        <f>F26</f>
        <v>148</v>
      </c>
      <c r="G25" s="26">
        <f>G26</f>
        <v>50</v>
      </c>
      <c r="H25" s="26"/>
      <c r="I25" s="26"/>
      <c r="J25" s="26"/>
      <c r="K25" s="26">
        <f t="shared" ref="K25:P25" si="3">K26</f>
        <v>148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 t="shared" si="3"/>
        <v>0</v>
      </c>
    </row>
    <row r="26" spans="1:16" ht="37.5" customHeight="1" thickBot="1" x14ac:dyDescent="0.3">
      <c r="A26" s="57" t="s">
        <v>66</v>
      </c>
      <c r="B26" s="19" t="s">
        <v>67</v>
      </c>
      <c r="C26" s="10" t="s">
        <v>123</v>
      </c>
      <c r="D26" s="24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56" t="s">
        <v>69</v>
      </c>
      <c r="B27" s="18" t="s">
        <v>70</v>
      </c>
      <c r="C27" s="11" t="s">
        <v>123</v>
      </c>
      <c r="D27" s="17">
        <v>108</v>
      </c>
      <c r="E27" s="8"/>
      <c r="F27" s="8">
        <v>108</v>
      </c>
      <c r="G27" s="8"/>
      <c r="H27" s="8"/>
      <c r="I27" s="8"/>
      <c r="J27" s="8"/>
      <c r="K27" s="53">
        <v>108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51" customHeight="1" thickBot="1" x14ac:dyDescent="0.3">
      <c r="A28" s="40" t="s">
        <v>71</v>
      </c>
      <c r="B28" s="27" t="s">
        <v>72</v>
      </c>
      <c r="C28" s="31" t="s">
        <v>142</v>
      </c>
      <c r="D28" s="32">
        <f>D29</f>
        <v>225</v>
      </c>
      <c r="E28" s="26">
        <f>E29</f>
        <v>75</v>
      </c>
      <c r="F28" s="26">
        <f>F29</f>
        <v>150</v>
      </c>
      <c r="G28" s="26">
        <f>G29</f>
        <v>90</v>
      </c>
      <c r="H28" s="26"/>
      <c r="I28" s="26"/>
      <c r="J28" s="26"/>
      <c r="K28" s="26">
        <f t="shared" ref="K28:P28" si="4">K29</f>
        <v>40</v>
      </c>
      <c r="L28" s="26">
        <f t="shared" si="4"/>
        <v>110</v>
      </c>
      <c r="M28" s="26">
        <f t="shared" si="4"/>
        <v>0</v>
      </c>
      <c r="N28" s="26">
        <f t="shared" si="4"/>
        <v>0</v>
      </c>
      <c r="O28" s="26">
        <f t="shared" si="4"/>
        <v>0</v>
      </c>
      <c r="P28" s="26">
        <f t="shared" si="4"/>
        <v>0</v>
      </c>
    </row>
    <row r="29" spans="1:16" ht="36.75" customHeight="1" thickBot="1" x14ac:dyDescent="0.3">
      <c r="A29" s="57" t="s">
        <v>73</v>
      </c>
      <c r="B29" s="19" t="s">
        <v>74</v>
      </c>
      <c r="C29" s="10" t="s">
        <v>122</v>
      </c>
      <c r="D29" s="24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57" t="s">
        <v>75</v>
      </c>
      <c r="B30" s="19" t="s">
        <v>68</v>
      </c>
      <c r="C30" s="10" t="s">
        <v>122</v>
      </c>
      <c r="D30" s="25">
        <v>72</v>
      </c>
      <c r="E30" s="3"/>
      <c r="F30" s="3">
        <v>72</v>
      </c>
      <c r="G30" s="3"/>
      <c r="H30" s="3"/>
      <c r="I30" s="3"/>
      <c r="J30" s="3"/>
      <c r="K30" s="37">
        <v>0</v>
      </c>
      <c r="L30" s="37">
        <v>72</v>
      </c>
      <c r="M30" s="37">
        <v>0</v>
      </c>
      <c r="N30" s="37">
        <v>0</v>
      </c>
      <c r="O30" s="37">
        <v>0</v>
      </c>
      <c r="P30" s="37">
        <v>0</v>
      </c>
    </row>
    <row r="31" spans="1:16" ht="25.5" customHeight="1" thickBot="1" x14ac:dyDescent="0.3">
      <c r="A31" s="56" t="s">
        <v>76</v>
      </c>
      <c r="B31" s="18" t="s">
        <v>70</v>
      </c>
      <c r="C31" s="10" t="s">
        <v>122</v>
      </c>
      <c r="D31" s="17">
        <v>108</v>
      </c>
      <c r="E31" s="8"/>
      <c r="F31" s="8">
        <v>108</v>
      </c>
      <c r="G31" s="8"/>
      <c r="H31" s="8"/>
      <c r="I31" s="8"/>
      <c r="J31" s="8"/>
      <c r="K31" s="53">
        <v>0</v>
      </c>
      <c r="L31" s="53">
        <v>108</v>
      </c>
      <c r="M31" s="53">
        <v>0</v>
      </c>
      <c r="N31" s="53">
        <v>0</v>
      </c>
      <c r="O31" s="53">
        <v>0</v>
      </c>
      <c r="P31" s="53">
        <v>0</v>
      </c>
    </row>
    <row r="32" spans="1:16" ht="55.5" customHeight="1" thickBot="1" x14ac:dyDescent="0.3">
      <c r="A32" s="40" t="s">
        <v>77</v>
      </c>
      <c r="B32" s="27" t="s">
        <v>78</v>
      </c>
      <c r="C32" s="31" t="s">
        <v>143</v>
      </c>
      <c r="D32" s="32">
        <f>D33</f>
        <v>504</v>
      </c>
      <c r="E32" s="26">
        <f>E33</f>
        <v>168</v>
      </c>
      <c r="F32" s="26">
        <f>F33</f>
        <v>336</v>
      </c>
      <c r="G32" s="26">
        <f>G33</f>
        <v>180</v>
      </c>
      <c r="H32" s="26">
        <f>H33</f>
        <v>30</v>
      </c>
      <c r="I32" s="26"/>
      <c r="J32" s="26"/>
      <c r="K32" s="26">
        <f t="shared" ref="K32:P32" si="5">K33</f>
        <v>0</v>
      </c>
      <c r="L32" s="26">
        <f t="shared" si="5"/>
        <v>70</v>
      </c>
      <c r="M32" s="26">
        <f t="shared" si="5"/>
        <v>70</v>
      </c>
      <c r="N32" s="26">
        <f t="shared" si="5"/>
        <v>196</v>
      </c>
      <c r="O32" s="26">
        <f t="shared" si="5"/>
        <v>0</v>
      </c>
      <c r="P32" s="26">
        <f t="shared" si="5"/>
        <v>0</v>
      </c>
    </row>
    <row r="33" spans="1:16" ht="34.5" customHeight="1" thickBot="1" x14ac:dyDescent="0.3">
      <c r="A33" s="57" t="s">
        <v>79</v>
      </c>
      <c r="B33" s="19" t="s">
        <v>80</v>
      </c>
      <c r="C33" s="10" t="s">
        <v>35</v>
      </c>
      <c r="D33" s="24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57" t="s">
        <v>81</v>
      </c>
      <c r="B34" s="19" t="s">
        <v>68</v>
      </c>
      <c r="C34" s="10" t="s">
        <v>51</v>
      </c>
      <c r="D34" s="25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56" t="s">
        <v>82</v>
      </c>
      <c r="B35" s="18" t="s">
        <v>70</v>
      </c>
      <c r="C35" s="11" t="s">
        <v>35</v>
      </c>
      <c r="D35" s="17">
        <v>144</v>
      </c>
      <c r="E35" s="8"/>
      <c r="F35" s="8">
        <v>144</v>
      </c>
      <c r="G35" s="8"/>
      <c r="H35" s="8"/>
      <c r="I35" s="8"/>
      <c r="J35" s="8"/>
      <c r="K35" s="53">
        <v>0</v>
      </c>
      <c r="L35" s="53">
        <v>0</v>
      </c>
      <c r="M35" s="53">
        <v>0</v>
      </c>
      <c r="N35" s="53">
        <v>144</v>
      </c>
      <c r="O35" s="53">
        <v>0</v>
      </c>
      <c r="P35" s="53">
        <v>0</v>
      </c>
    </row>
    <row r="36" spans="1:16" ht="53.25" customHeight="1" thickBot="1" x14ac:dyDescent="0.3">
      <c r="A36" s="40" t="s">
        <v>83</v>
      </c>
      <c r="B36" s="27" t="s">
        <v>84</v>
      </c>
      <c r="C36" s="31" t="s">
        <v>144</v>
      </c>
      <c r="D36" s="32">
        <f>D37</f>
        <v>393</v>
      </c>
      <c r="E36" s="26">
        <f>E37</f>
        <v>131</v>
      </c>
      <c r="F36" s="26">
        <f>F37</f>
        <v>262</v>
      </c>
      <c r="G36" s="26">
        <f>G37</f>
        <v>142</v>
      </c>
      <c r="H36" s="26">
        <f>H37</f>
        <v>30</v>
      </c>
      <c r="I36" s="26"/>
      <c r="J36" s="26"/>
      <c r="K36" s="26">
        <f t="shared" ref="K36:P36" si="6">K37</f>
        <v>0</v>
      </c>
      <c r="L36" s="26">
        <f t="shared" si="6"/>
        <v>0</v>
      </c>
      <c r="M36" s="26">
        <f t="shared" si="6"/>
        <v>0</v>
      </c>
      <c r="N36" s="26">
        <f t="shared" si="6"/>
        <v>64</v>
      </c>
      <c r="O36" s="26">
        <f t="shared" si="6"/>
        <v>198</v>
      </c>
      <c r="P36" s="26">
        <f t="shared" si="6"/>
        <v>0</v>
      </c>
    </row>
    <row r="37" spans="1:16" ht="39.75" customHeight="1" thickBot="1" x14ac:dyDescent="0.3">
      <c r="A37" s="57" t="s">
        <v>85</v>
      </c>
      <c r="B37" s="19" t="s">
        <v>86</v>
      </c>
      <c r="C37" s="10" t="s">
        <v>135</v>
      </c>
      <c r="D37" s="24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56" t="s">
        <v>87</v>
      </c>
      <c r="B38" s="18" t="s">
        <v>70</v>
      </c>
      <c r="C38" s="11" t="s">
        <v>124</v>
      </c>
      <c r="D38" s="17">
        <v>144</v>
      </c>
      <c r="E38" s="8"/>
      <c r="F38" s="8">
        <v>144</v>
      </c>
      <c r="G38" s="8"/>
      <c r="H38" s="8"/>
      <c r="I38" s="8"/>
      <c r="J38" s="8"/>
      <c r="K38" s="53">
        <v>0</v>
      </c>
      <c r="L38" s="53">
        <v>0</v>
      </c>
      <c r="M38" s="53">
        <v>0</v>
      </c>
      <c r="N38" s="53">
        <v>0</v>
      </c>
      <c r="O38" s="53">
        <v>144</v>
      </c>
      <c r="P38" s="53">
        <v>0</v>
      </c>
    </row>
    <row r="39" spans="1:16" ht="52.5" customHeight="1" thickBot="1" x14ac:dyDescent="0.3">
      <c r="A39" s="40" t="s">
        <v>88</v>
      </c>
      <c r="B39" s="27" t="s">
        <v>89</v>
      </c>
      <c r="C39" s="31" t="s">
        <v>143</v>
      </c>
      <c r="D39" s="32">
        <f>D40</f>
        <v>228</v>
      </c>
      <c r="E39" s="26">
        <f>E40</f>
        <v>76</v>
      </c>
      <c r="F39" s="26">
        <f>F40</f>
        <v>152</v>
      </c>
      <c r="G39" s="26">
        <f>G40</f>
        <v>60</v>
      </c>
      <c r="H39" s="26"/>
      <c r="I39" s="26"/>
      <c r="J39" s="26"/>
      <c r="K39" s="26">
        <f t="shared" ref="K39:P39" si="7">K40</f>
        <v>0</v>
      </c>
      <c r="L39" s="26">
        <f t="shared" si="7"/>
        <v>0</v>
      </c>
      <c r="M39" s="26">
        <f t="shared" si="7"/>
        <v>50</v>
      </c>
      <c r="N39" s="26">
        <f t="shared" si="7"/>
        <v>102</v>
      </c>
      <c r="O39" s="26">
        <f t="shared" si="7"/>
        <v>0</v>
      </c>
      <c r="P39" s="26">
        <f t="shared" si="7"/>
        <v>0</v>
      </c>
    </row>
    <row r="40" spans="1:16" ht="37.5" customHeight="1" thickBot="1" x14ac:dyDescent="0.3">
      <c r="A40" s="57" t="s">
        <v>90</v>
      </c>
      <c r="B40" s="19" t="s">
        <v>91</v>
      </c>
      <c r="C40" s="10" t="s">
        <v>127</v>
      </c>
      <c r="D40" s="24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56" t="s">
        <v>92</v>
      </c>
      <c r="B41" s="18" t="s">
        <v>70</v>
      </c>
      <c r="C41" s="11" t="s">
        <v>127</v>
      </c>
      <c r="D41" s="17">
        <v>144</v>
      </c>
      <c r="E41" s="8"/>
      <c r="F41" s="8">
        <v>144</v>
      </c>
      <c r="G41" s="8"/>
      <c r="H41" s="8"/>
      <c r="I41" s="8"/>
      <c r="J41" s="8"/>
      <c r="K41" s="53">
        <v>0</v>
      </c>
      <c r="L41" s="53">
        <v>0</v>
      </c>
      <c r="M41" s="53">
        <v>0</v>
      </c>
      <c r="N41" s="53">
        <v>144</v>
      </c>
      <c r="O41" s="53">
        <v>0</v>
      </c>
      <c r="P41" s="53">
        <v>0</v>
      </c>
    </row>
    <row r="42" spans="1:16" ht="37.5" customHeight="1" thickBot="1" x14ac:dyDescent="0.3">
      <c r="A42" s="40" t="s">
        <v>93</v>
      </c>
      <c r="B42" s="27" t="s">
        <v>94</v>
      </c>
      <c r="C42" s="31" t="s">
        <v>145</v>
      </c>
      <c r="D42" s="32">
        <f>D43</f>
        <v>234</v>
      </c>
      <c r="E42" s="26">
        <f>E43</f>
        <v>78</v>
      </c>
      <c r="F42" s="26">
        <f>F43</f>
        <v>156</v>
      </c>
      <c r="G42" s="26">
        <f>G43</f>
        <v>80</v>
      </c>
      <c r="H42" s="26">
        <f>H43</f>
        <v>20</v>
      </c>
      <c r="I42" s="26"/>
      <c r="J42" s="26"/>
      <c r="K42" s="26">
        <f t="shared" ref="K42:P42" si="8">K43</f>
        <v>0</v>
      </c>
      <c r="L42" s="26">
        <f t="shared" si="8"/>
        <v>0</v>
      </c>
      <c r="M42" s="26">
        <f t="shared" si="8"/>
        <v>0</v>
      </c>
      <c r="N42" s="26">
        <f t="shared" si="8"/>
        <v>0</v>
      </c>
      <c r="O42" s="26">
        <f t="shared" si="8"/>
        <v>0</v>
      </c>
      <c r="P42" s="26">
        <f t="shared" si="8"/>
        <v>156</v>
      </c>
    </row>
    <row r="43" spans="1:16" ht="33" customHeight="1" thickBot="1" x14ac:dyDescent="0.3">
      <c r="A43" s="57" t="s">
        <v>95</v>
      </c>
      <c r="B43" s="19" t="s">
        <v>96</v>
      </c>
      <c r="C43" s="10" t="s">
        <v>136</v>
      </c>
      <c r="D43" s="22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56" t="s">
        <v>97</v>
      </c>
      <c r="B44" s="18" t="s">
        <v>70</v>
      </c>
      <c r="C44" s="11" t="s">
        <v>32</v>
      </c>
      <c r="D44" s="20">
        <v>72</v>
      </c>
      <c r="E44" s="8"/>
      <c r="F44" s="8">
        <v>72</v>
      </c>
      <c r="G44" s="8"/>
      <c r="H44" s="8"/>
      <c r="I44" s="8"/>
      <c r="J44" s="8"/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72</v>
      </c>
    </row>
    <row r="45" spans="1:16" ht="38.25" customHeight="1" thickBot="1" x14ac:dyDescent="0.3">
      <c r="A45" s="40" t="s">
        <v>98</v>
      </c>
      <c r="B45" s="27" t="s">
        <v>99</v>
      </c>
      <c r="C45" s="31" t="s">
        <v>146</v>
      </c>
      <c r="D45" s="32">
        <f>D46</f>
        <v>330</v>
      </c>
      <c r="E45" s="26">
        <f>E46</f>
        <v>110</v>
      </c>
      <c r="F45" s="26">
        <f>F46</f>
        <v>220</v>
      </c>
      <c r="G45" s="26">
        <f>G46</f>
        <v>94</v>
      </c>
      <c r="H45" s="26"/>
      <c r="I45" s="26"/>
      <c r="J45" s="26"/>
      <c r="K45" s="26">
        <f t="shared" ref="K45:P45" si="9">K46</f>
        <v>0</v>
      </c>
      <c r="L45" s="26">
        <f t="shared" si="9"/>
        <v>86</v>
      </c>
      <c r="M45" s="26">
        <f t="shared" si="9"/>
        <v>134</v>
      </c>
      <c r="N45" s="26">
        <f t="shared" si="9"/>
        <v>0</v>
      </c>
      <c r="O45" s="26">
        <f t="shared" si="9"/>
        <v>0</v>
      </c>
      <c r="P45" s="26">
        <f t="shared" si="9"/>
        <v>0</v>
      </c>
    </row>
    <row r="46" spans="1:16" ht="23.25" customHeight="1" thickBot="1" x14ac:dyDescent="0.3">
      <c r="A46" s="57" t="s">
        <v>100</v>
      </c>
      <c r="B46" s="19" t="s">
        <v>137</v>
      </c>
      <c r="C46" s="10" t="s">
        <v>120</v>
      </c>
      <c r="D46" s="22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57" t="s">
        <v>101</v>
      </c>
      <c r="B47" s="19" t="s">
        <v>68</v>
      </c>
      <c r="C47" s="10" t="s">
        <v>120</v>
      </c>
      <c r="D47" s="21">
        <v>144</v>
      </c>
      <c r="E47" s="3"/>
      <c r="F47" s="3">
        <v>144</v>
      </c>
      <c r="G47" s="3"/>
      <c r="H47" s="3"/>
      <c r="I47" s="3"/>
      <c r="J47" s="3"/>
      <c r="K47" s="37">
        <v>0</v>
      </c>
      <c r="L47" s="37">
        <v>36</v>
      </c>
      <c r="M47" s="37">
        <v>108</v>
      </c>
      <c r="N47" s="37">
        <v>0</v>
      </c>
      <c r="O47" s="37">
        <v>0</v>
      </c>
      <c r="P47" s="37">
        <v>0</v>
      </c>
    </row>
    <row r="48" spans="1:16" ht="24" customHeight="1" thickBot="1" x14ac:dyDescent="0.3">
      <c r="A48" s="6" t="s">
        <v>147</v>
      </c>
      <c r="B48" s="16" t="s">
        <v>148</v>
      </c>
      <c r="C48" s="10" t="s">
        <v>189</v>
      </c>
      <c r="D48" s="25"/>
      <c r="E48" s="25"/>
      <c r="F48" s="23" t="s">
        <v>182</v>
      </c>
      <c r="G48" s="3"/>
      <c r="H48" s="3"/>
      <c r="I48" s="3"/>
      <c r="J48" s="3"/>
      <c r="K48" s="3"/>
      <c r="L48" s="3"/>
      <c r="M48" s="3"/>
      <c r="N48" s="3"/>
      <c r="O48" s="3"/>
      <c r="P48" s="7" t="s">
        <v>182</v>
      </c>
    </row>
    <row r="49" spans="1:16" ht="22.5" customHeight="1" thickBot="1" x14ac:dyDescent="0.3">
      <c r="A49" s="6" t="s">
        <v>149</v>
      </c>
      <c r="B49" s="16" t="s">
        <v>138</v>
      </c>
      <c r="C49" s="10"/>
      <c r="D49" s="7"/>
      <c r="E49" s="7"/>
      <c r="F49" s="7" t="s">
        <v>183</v>
      </c>
      <c r="G49" s="3"/>
      <c r="H49" s="3"/>
      <c r="I49" s="3"/>
      <c r="J49" s="3"/>
      <c r="K49" s="3"/>
      <c r="L49" s="3"/>
      <c r="M49" s="3"/>
      <c r="N49" s="3"/>
      <c r="O49" s="3"/>
      <c r="P49" s="7" t="s">
        <v>183</v>
      </c>
    </row>
    <row r="50" spans="1:16" ht="28.5" customHeight="1" thickBot="1" x14ac:dyDescent="0.3">
      <c r="A50" s="44"/>
      <c r="B50" s="51" t="s">
        <v>102</v>
      </c>
      <c r="C50" s="46" t="s">
        <v>192</v>
      </c>
      <c r="D50" s="52" t="e">
        <f>#REF!+#REF!</f>
        <v>#REF!</v>
      </c>
      <c r="E50" s="52" t="e">
        <f>#REF!+#REF!</f>
        <v>#REF!</v>
      </c>
      <c r="F50" s="52" t="e">
        <f>#REF!+#REF!</f>
        <v>#REF!</v>
      </c>
      <c r="G50" s="47" t="e">
        <f>#REF!+#REF!</f>
        <v>#REF!</v>
      </c>
      <c r="H50" s="47">
        <f>H24</f>
        <v>80</v>
      </c>
      <c r="I50" s="47" t="e">
        <f>#REF!</f>
        <v>#REF!</v>
      </c>
      <c r="J50" s="47" t="e">
        <f>#REF!</f>
        <v>#REF!</v>
      </c>
      <c r="K50" s="47" t="e">
        <f>#REF!</f>
        <v>#REF!</v>
      </c>
      <c r="L50" s="47" t="e">
        <f>#REF!</f>
        <v>#REF!</v>
      </c>
      <c r="M50" s="47" t="e">
        <f>#REF!</f>
        <v>#REF!</v>
      </c>
      <c r="N50" s="47" t="e">
        <f>#REF!</f>
        <v>#REF!</v>
      </c>
      <c r="O50" s="47" t="e">
        <f>#REF!</f>
        <v>#REF!</v>
      </c>
      <c r="P50" s="47" t="e">
        <f>#REF!</f>
        <v>#REF!</v>
      </c>
    </row>
    <row r="51" spans="1:16" ht="24" customHeight="1" thickBot="1" x14ac:dyDescent="0.3">
      <c r="A51" s="189" t="s">
        <v>150</v>
      </c>
      <c r="B51" s="190"/>
      <c r="C51" s="190"/>
      <c r="D51" s="190"/>
      <c r="E51" s="191"/>
      <c r="F51" s="178" t="s">
        <v>102</v>
      </c>
      <c r="G51" s="204" t="s">
        <v>103</v>
      </c>
      <c r="H51" s="205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161"/>
      <c r="B52" s="162"/>
      <c r="C52" s="162"/>
      <c r="D52" s="162"/>
      <c r="E52" s="163"/>
      <c r="F52" s="179"/>
      <c r="G52" s="158" t="s">
        <v>104</v>
      </c>
      <c r="H52" s="160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195" t="s">
        <v>138</v>
      </c>
      <c r="B53" s="196"/>
      <c r="C53" s="196"/>
      <c r="D53" s="196"/>
      <c r="E53" s="197"/>
      <c r="F53" s="179"/>
      <c r="G53" s="158" t="s">
        <v>105</v>
      </c>
      <c r="H53" s="160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161" t="s">
        <v>184</v>
      </c>
      <c r="B54" s="162"/>
      <c r="C54" s="162"/>
      <c r="D54" s="162"/>
      <c r="E54" s="163"/>
      <c r="F54" s="179"/>
      <c r="G54" s="158" t="s">
        <v>106</v>
      </c>
      <c r="H54" s="160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161" t="s">
        <v>186</v>
      </c>
      <c r="B55" s="162"/>
      <c r="C55" s="162"/>
      <c r="D55" s="162"/>
      <c r="E55" s="163"/>
      <c r="F55" s="179"/>
      <c r="G55" s="158" t="s">
        <v>107</v>
      </c>
      <c r="H55" s="160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161" t="s">
        <v>187</v>
      </c>
      <c r="B56" s="162"/>
      <c r="C56" s="162"/>
      <c r="D56" s="162"/>
      <c r="E56" s="163"/>
      <c r="F56" s="179"/>
      <c r="G56" s="158" t="s">
        <v>108</v>
      </c>
      <c r="H56" s="160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5">
        <v>5</v>
      </c>
      <c r="P56" s="25">
        <v>5</v>
      </c>
    </row>
    <row r="57" spans="1:16" ht="23.25" customHeight="1" thickBot="1" x14ac:dyDescent="0.3">
      <c r="A57" s="181" t="s">
        <v>188</v>
      </c>
      <c r="B57" s="182"/>
      <c r="C57" s="182"/>
      <c r="D57" s="182"/>
      <c r="E57" s="183"/>
      <c r="F57" s="180"/>
      <c r="G57" s="158" t="s">
        <v>109</v>
      </c>
      <c r="H57" s="160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8.75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8.75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8.75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8.75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8.75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8.75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8.75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8.75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8.75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8.75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8.75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8.75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8.75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</sheetData>
  <mergeCells count="40"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  <mergeCell ref="P4:P5"/>
    <mergeCell ref="G5:G6"/>
    <mergeCell ref="H5:H6"/>
    <mergeCell ref="J4:J5"/>
    <mergeCell ref="K4:K5"/>
    <mergeCell ref="L4:L5"/>
    <mergeCell ref="M4:M5"/>
    <mergeCell ref="I4:I5"/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1-4 курс 2018-2019</vt:lpstr>
      <vt:lpstr>Лист1</vt:lpstr>
      <vt:lpstr>' 1-4 курс 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 Windows</cp:lastModifiedBy>
  <cp:revision>0</cp:revision>
  <cp:lastPrinted>2018-05-24T05:34:06Z</cp:lastPrinted>
  <dcterms:created xsi:type="dcterms:W3CDTF">2016-03-15T00:03:54Z</dcterms:created>
  <dcterms:modified xsi:type="dcterms:W3CDTF">2018-06-22T23:38:45Z</dcterms:modified>
  <dc:language>ru-RU</dc:language>
</cp:coreProperties>
</file>